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nadianmedia-my.sharepoint.com/personal/tracy_holloway_cmpa_ca/Documents/FY2026/"/>
    </mc:Choice>
  </mc:AlternateContent>
  <xr:revisionPtr revIDLastSave="124" documentId="8_{CAD01E23-BA17-471D-8DBE-9886E27A2C27}" xr6:coauthVersionLast="47" xr6:coauthVersionMax="47" xr10:uidLastSave="{08D24D92-2BFD-4368-92DE-90DBB39199E3}"/>
  <bookViews>
    <workbookView xWindow="-28920" yWindow="-120" windowWidth="29040" windowHeight="15720" xr2:uid="{00000000-000D-0000-FFFF-FFFF00000000}"/>
  </bookViews>
  <sheets>
    <sheet name="Admin Fee Remittances" sheetId="1" r:id="rId1"/>
    <sheet name="Sheet3" sheetId="3" state="hidden" r:id="rId2"/>
    <sheet name="Sheet4" sheetId="4" state="hidden" r:id="rId3"/>
  </sheets>
  <definedNames>
    <definedName name="Budget">Sheet3!$B$2:$B$6</definedName>
    <definedName name="Budgets">Sheet3!$B$2:$B$6</definedName>
    <definedName name="Caps">Sheet4!$A$65:$A$84</definedName>
    <definedName name="CAPSRATES">Sheet4!$A$65:$A$84</definedName>
    <definedName name="Digital">Sheet3!$G$2:$G$4</definedName>
    <definedName name="Episodes">Sheet3!#REF!</definedName>
    <definedName name="firstremit">Sheet3!$F$2:$F$3</definedName>
    <definedName name="Guild">Sheet3!$D$1:$D$10</definedName>
    <definedName name="GuildOpt">Sheet3!$D$3:$D$10</definedName>
    <definedName name="Guilds">Sheet3!$D$3:$D$10</definedName>
    <definedName name="length">Sheet3!$I$2:$I$8</definedName>
    <definedName name="Member">Sheet3!$C$2:$C$3</definedName>
    <definedName name="Members">Sheet3!$C$2:$C$3</definedName>
    <definedName name="ProductionType">Sheet3!$A$2:$A$7</definedName>
    <definedName name="ProductionTypes">Sheet3!#REF!</definedName>
    <definedName name="Province">Sheet3!$E$2:$E$14</definedName>
    <definedName name="Provinces">Sheet3!$E$2:$E$14</definedName>
    <definedName name="Reshoots">Sheet3!$H$2:$H$3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8" i="1"/>
  <c r="B33" i="1"/>
  <c r="B34" i="1"/>
  <c r="D26" i="1"/>
  <c r="D25" i="1" l="1"/>
  <c r="E38" i="1" l="1"/>
  <c r="E42" i="1" s="1"/>
  <c r="B35" i="1"/>
  <c r="B52" i="1" l="1"/>
  <c r="B53" i="1" s="1"/>
  <c r="B54" i="1" s="1"/>
  <c r="E43" i="1"/>
  <c r="E44" i="1" s="1"/>
  <c r="E39" i="1"/>
  <c r="E40" i="1" s="1"/>
  <c r="E46" i="1" l="1"/>
  <c r="B38" i="1"/>
  <c r="B42" i="1" s="1"/>
  <c r="B39" i="1" l="1"/>
  <c r="B40" i="1" s="1"/>
  <c r="B43" i="1"/>
  <c r="B44" i="1" l="1"/>
  <c r="B46" i="1" s="1"/>
</calcChain>
</file>

<file path=xl/sharedStrings.xml><?xml version="1.0" encoding="utf-8"?>
<sst xmlns="http://schemas.openxmlformats.org/spreadsheetml/2006/main" count="219" uniqueCount="159">
  <si>
    <t>Production Title</t>
  </si>
  <si>
    <t>Production Type</t>
  </si>
  <si>
    <t>Production Budget</t>
  </si>
  <si>
    <t>Parent Company</t>
  </si>
  <si>
    <t>CMPA Member?</t>
  </si>
  <si>
    <t>Guild</t>
  </si>
  <si>
    <t>Provice of Production</t>
  </si>
  <si>
    <t>Gross Payroll Amount</t>
  </si>
  <si>
    <t>Fee Amount</t>
  </si>
  <si>
    <t>Tax Amount</t>
  </si>
  <si>
    <t>WGC</t>
  </si>
  <si>
    <t>Yes</t>
  </si>
  <si>
    <t>No</t>
  </si>
  <si>
    <t>$1 million and under</t>
  </si>
  <si>
    <t>$1 million - $2 million</t>
  </si>
  <si>
    <t>$2 million - $4 million</t>
  </si>
  <si>
    <t>$4 million - $15 million</t>
  </si>
  <si>
    <t>Over $15 million</t>
  </si>
  <si>
    <t>Animation</t>
  </si>
  <si>
    <t>Development</t>
  </si>
  <si>
    <t>Factual Series</t>
  </si>
  <si>
    <t>Feature Film</t>
  </si>
  <si>
    <t>Home Video/DVD</t>
  </si>
  <si>
    <t>Mini-Series</t>
  </si>
  <si>
    <t>MOW/TV Movie</t>
  </si>
  <si>
    <t>Interactive/Games/Online Content</t>
  </si>
  <si>
    <t>One-Off</t>
  </si>
  <si>
    <t>Other</t>
  </si>
  <si>
    <t>Pilot and/or Presentation</t>
  </si>
  <si>
    <t>Reshoot or Additional Photography</t>
  </si>
  <si>
    <t>Short/Interstitial</t>
  </si>
  <si>
    <t>Series 1/2 hour</t>
  </si>
  <si>
    <t>Series 1 hour</t>
  </si>
  <si>
    <t>VFX Only</t>
  </si>
  <si>
    <t>Web Series</t>
  </si>
  <si>
    <t>Foreign Location Shoot</t>
  </si>
  <si>
    <t>Hybrid</t>
  </si>
  <si>
    <t>AB - Alberta</t>
  </si>
  <si>
    <t>BC - British Columbia</t>
  </si>
  <si>
    <t>MB - Manitoba</t>
  </si>
  <si>
    <t>NB - New Brunswick</t>
  </si>
  <si>
    <t>NL - Newfoundland and Labrador</t>
  </si>
  <si>
    <t>NS - Nova Scotia</t>
  </si>
  <si>
    <t>NT - Northwest Territories</t>
  </si>
  <si>
    <t>NU - Nunavut</t>
  </si>
  <si>
    <t>ON - Ontario</t>
  </si>
  <si>
    <t>PE - Prince Edward Island</t>
  </si>
  <si>
    <t>QC - Quebec</t>
  </si>
  <si>
    <t>SK - Saskatchewan</t>
  </si>
  <si>
    <t>YT - Yukon</t>
  </si>
  <si>
    <t>Production Data</t>
  </si>
  <si>
    <t>Remittance Data</t>
  </si>
  <si>
    <t>IATSE H</t>
  </si>
  <si>
    <t>IATSE C</t>
  </si>
  <si>
    <t>NABET</t>
  </si>
  <si>
    <t>Cap Amount</t>
  </si>
  <si>
    <t>MEMBER RATES</t>
  </si>
  <si>
    <t>NON-MEMBER RATES</t>
  </si>
  <si>
    <t>Tax Rates</t>
  </si>
  <si>
    <t>Tax Rate</t>
  </si>
  <si>
    <t>Cap Total</t>
  </si>
  <si>
    <t>Fee Total</t>
  </si>
  <si>
    <t>Total Amount Due to CMPA</t>
  </si>
  <si>
    <t>CAPS</t>
  </si>
  <si>
    <t>DGC Series</t>
  </si>
  <si>
    <t>Teamsters Series</t>
  </si>
  <si>
    <t>WGC Feature/MOW/Pilot</t>
  </si>
  <si>
    <t>ACTRA (gross performer payroll under $2 million)</t>
  </si>
  <si>
    <t>ACTRA (gross performer payroll over $2 million)</t>
  </si>
  <si>
    <t>CALCULATED FEE AMOUNT - MEMBERS</t>
  </si>
  <si>
    <t>CALCULATED FEE AMOUNT - NON-MEMBERS</t>
  </si>
  <si>
    <t>Non-Member Fee Rate</t>
  </si>
  <si>
    <t>Member Fee Rate</t>
  </si>
  <si>
    <t>DGC Mini Series</t>
  </si>
  <si>
    <t>DGC Feature/MOW/Pilot</t>
  </si>
  <si>
    <t>Teamsters Mini Series</t>
  </si>
  <si>
    <t>Teamsters Feature/MOW/Pilot</t>
  </si>
  <si>
    <t>WGC Series</t>
  </si>
  <si>
    <t>WGC Mini Series</t>
  </si>
  <si>
    <t>MANUAL FEE AMOUNT</t>
  </si>
  <si>
    <t>IATSE Feature/MOW/Pilot</t>
  </si>
  <si>
    <t>Admin Fee Remittance Form</t>
  </si>
  <si>
    <t xml:space="preserve"> To be used if cap amounts have been met with previous payments or adjustments/corrections are being made.</t>
  </si>
  <si>
    <t>CMPA Member/Permit #</t>
  </si>
  <si>
    <t>Mandatory on All Remittances</t>
  </si>
  <si>
    <t>Mandatory on First Remittance of Production</t>
  </si>
  <si>
    <t>Production Budget Category</t>
  </si>
  <si>
    <t xml:space="preserve">Tier (if applicable) </t>
  </si>
  <si>
    <t>Production Start Date (dd/mm/yyyy)</t>
  </si>
  <si>
    <t>Production End Date (dd/mm/yyyy)</t>
  </si>
  <si>
    <t>Payroll Period End Date (dd/mm/yyyy)</t>
  </si>
  <si>
    <t>First Remittance Data</t>
  </si>
  <si>
    <t>First Remittance for Production (Y/N)</t>
  </si>
  <si>
    <t>1st Remit</t>
  </si>
  <si>
    <t>Yes - complete first remittance data section</t>
  </si>
  <si>
    <t>All Cheques should be made payable the Canadian Media Producers Association or CMPA</t>
  </si>
  <si>
    <t xml:space="preserve">CMPA Ottawa Office mailing address: </t>
  </si>
  <si>
    <t>Fields for CMPA Office Use Only</t>
  </si>
  <si>
    <t>Series</t>
  </si>
  <si>
    <t>MOW</t>
  </si>
  <si>
    <t>Pilot</t>
  </si>
  <si>
    <t>Digital Components</t>
  </si>
  <si>
    <t>Number of episodes in the season (if applicable)</t>
  </si>
  <si>
    <t>Season Number (if applicable)</t>
  </si>
  <si>
    <t>Digital</t>
  </si>
  <si>
    <t>All Digital Content</t>
  </si>
  <si>
    <t>Some Digital Content</t>
  </si>
  <si>
    <t>No Digital Content</t>
  </si>
  <si>
    <t>Reshoots</t>
  </si>
  <si>
    <t>Number of mini-series parts (if applicable: 1 part = 2 hrs)</t>
  </si>
  <si>
    <t xml:space="preserve">Episode length (if applicable) </t>
  </si>
  <si>
    <t>Episode Length</t>
  </si>
  <si>
    <t>30 minute</t>
  </si>
  <si>
    <t>60 minute</t>
  </si>
  <si>
    <t>90 minute</t>
  </si>
  <si>
    <t>45 minute</t>
  </si>
  <si>
    <t>15 minute</t>
  </si>
  <si>
    <t>120 minute</t>
  </si>
  <si>
    <t xml:space="preserve">One remittance form is required per production,per guild, per province.       </t>
  </si>
  <si>
    <t>This form is to be used for all productions engaged outside the province of British Columbia.</t>
  </si>
  <si>
    <t>IATSE Local 411 Craft Services</t>
  </si>
  <si>
    <t>IATSE Local 411 Honeywagon</t>
  </si>
  <si>
    <t>Teamsters Local 362 (AB)</t>
  </si>
  <si>
    <t>Date of Remittance (dd/mm/yyyy)</t>
  </si>
  <si>
    <t>Past Production Title (if applicable)</t>
  </si>
  <si>
    <t xml:space="preserve">Production Company Name (if applicable) </t>
  </si>
  <si>
    <t>ACTRA (Gross Performer Payroll Under $2 million)</t>
  </si>
  <si>
    <t>ACTRA (Gross Performer Payroll Over $2 million)</t>
  </si>
  <si>
    <t>DGC Standard Agreement (Outside BC)</t>
  </si>
  <si>
    <t>Number of episodes during pay period (if applicable)</t>
  </si>
  <si>
    <t>Guild/Union</t>
  </si>
  <si>
    <t>Guild/Union Fee Category</t>
  </si>
  <si>
    <t>Completed By</t>
  </si>
  <si>
    <t>Email Address</t>
  </si>
  <si>
    <t>The CMPA does not assume any liability relating to the disclosure of the personal information of any production personnel, including, but not limited to, names and social insurance numbers.</t>
  </si>
  <si>
    <t>Ottawa, Ontario</t>
  </si>
  <si>
    <t>K1P 5J6</t>
  </si>
  <si>
    <t>251 Laurier Avenue West, 11th Floor</t>
  </si>
  <si>
    <t>NABET Feature/MOW/Pilot Below Tier C</t>
  </si>
  <si>
    <t>NABET Feature/MOW/Pilot Tier A and B</t>
  </si>
  <si>
    <t>If you have any questions regarding remittances or wish to pay via Electronic Funds Transfer (EFT), please contact: Tracy Holloway - tracy.holloway@cmpa.ca or finance@cmpa.ca</t>
  </si>
  <si>
    <t>Remittance for Reshoots (Y/N)</t>
  </si>
  <si>
    <t>Please Select From Guild/Union List</t>
  </si>
  <si>
    <t>Please Select Guild/Union Category</t>
  </si>
  <si>
    <t>Canadian Federation of Musicians (CFM)</t>
  </si>
  <si>
    <t>CFM Series</t>
  </si>
  <si>
    <t>CFM Feature/MOW/Pilot</t>
  </si>
  <si>
    <t>CMPA Member/Permittee Member (Y/N)</t>
  </si>
  <si>
    <t>Form Updated October 2025</t>
  </si>
  <si>
    <t>ACTRA (Gross Performer Payroll Under $2 million) Series</t>
  </si>
  <si>
    <t>ACTRA (Gross Performer Payroll Under $2 million) Mini-series</t>
  </si>
  <si>
    <t>ACTRA (Gross Performer Payroll Under $2 million) Feature, MOW, pilot</t>
  </si>
  <si>
    <t>ACTRA (Gross Performer Payroll Over $2 million) Mini-series (excludes series)</t>
  </si>
  <si>
    <t>ACTRA (Gross Performer Payroll Over $2 million) Feature, MOW, pilot</t>
  </si>
  <si>
    <t xml:space="preserve">IATSE Series </t>
  </si>
  <si>
    <t>IATSE Mini Series</t>
  </si>
  <si>
    <t>NABET Series</t>
  </si>
  <si>
    <t>NABET Mini Series</t>
  </si>
  <si>
    <t>Any series that started principal photography on any episode before October 1, 2025, will still use the cap rates prior to the increase, for that season.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</si>
</sst>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&quot;$&quot;#,##0.00"/>
    <numFmt numFmtId="166" formatCode="dd/mm/yyyy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9C000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71">
    <xf numFmtId="0" fontId="0" fillId="0" borderId="0" xfId="0"/>
    <xf numFmtId="10" fontId="0" fillId="0" borderId="0" xfId="0" applyNumberFormat="1"/>
    <xf numFmtId="9" fontId="0" fillId="0" borderId="0" xfId="0" applyNumberFormat="1"/>
    <xf numFmtId="164" fontId="0" fillId="0" borderId="0" xfId="0" applyNumberFormat="1"/>
    <xf numFmtId="0" fontId="2" fillId="0" borderId="0" xfId="0" applyFont="1"/>
    <xf numFmtId="0" fontId="4" fillId="0" borderId="0" xfId="0" applyFont="1"/>
    <xf numFmtId="0" fontId="4" fillId="0" borderId="5" xfId="0" applyFont="1" applyBorder="1" applyAlignment="1">
      <alignment wrapText="1"/>
    </xf>
    <xf numFmtId="0" fontId="4" fillId="5" borderId="5" xfId="0" applyFont="1" applyFill="1" applyBorder="1" applyAlignment="1">
      <alignment wrapText="1"/>
    </xf>
    <xf numFmtId="0" fontId="4" fillId="8" borderId="0" xfId="0" applyFont="1" applyFill="1"/>
    <xf numFmtId="0" fontId="4" fillId="8" borderId="0" xfId="0" applyFont="1" applyFill="1" applyAlignment="1">
      <alignment horizontal="left"/>
    </xf>
    <xf numFmtId="0" fontId="4" fillId="6" borderId="5" xfId="0" applyFont="1" applyFill="1" applyBorder="1"/>
    <xf numFmtId="0" fontId="1" fillId="0" borderId="2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 applyAlignment="1">
      <alignment vertical="center"/>
    </xf>
    <xf numFmtId="0" fontId="1" fillId="0" borderId="0" xfId="0" applyFont="1"/>
    <xf numFmtId="0" fontId="1" fillId="0" borderId="5" xfId="0" applyFont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5" borderId="6" xfId="0" applyFont="1" applyFill="1" applyBorder="1" applyProtection="1">
      <protection locked="0"/>
    </xf>
    <xf numFmtId="0" fontId="6" fillId="5" borderId="6" xfId="2" applyFont="1" applyFill="1" applyBorder="1" applyProtection="1">
      <protection locked="0"/>
    </xf>
    <xf numFmtId="14" fontId="1" fillId="5" borderId="0" xfId="0" applyNumberFormat="1" applyFont="1" applyFill="1" applyAlignment="1" applyProtection="1">
      <alignment horizontal="left"/>
      <protection locked="0"/>
    </xf>
    <xf numFmtId="0" fontId="1" fillId="0" borderId="6" xfId="0" applyFont="1" applyBorder="1"/>
    <xf numFmtId="0" fontId="1" fillId="0" borderId="0" xfId="0" applyFont="1" applyAlignment="1">
      <alignment horizontal="left" wrapText="1"/>
    </xf>
    <xf numFmtId="0" fontId="1" fillId="8" borderId="6" xfId="0" applyFont="1" applyFill="1" applyBorder="1" applyProtection="1">
      <protection locked="0"/>
    </xf>
    <xf numFmtId="0" fontId="1" fillId="0" borderId="5" xfId="0" applyFont="1" applyBorder="1"/>
    <xf numFmtId="0" fontId="1" fillId="5" borderId="0" xfId="0" applyFont="1" applyFill="1" applyProtection="1">
      <protection locked="0"/>
    </xf>
    <xf numFmtId="0" fontId="7" fillId="8" borderId="0" xfId="0" applyFont="1" applyFill="1" applyAlignment="1">
      <alignment wrapText="1"/>
    </xf>
    <xf numFmtId="0" fontId="1" fillId="8" borderId="6" xfId="0" applyFont="1" applyFill="1" applyBorder="1" applyAlignment="1" applyProtection="1">
      <alignment horizontal="left"/>
      <protection locked="0"/>
    </xf>
    <xf numFmtId="0" fontId="1" fillId="5" borderId="0" xfId="0" applyFont="1" applyFill="1" applyAlignment="1" applyProtection="1">
      <alignment horizontal="left"/>
      <protection locked="0"/>
    </xf>
    <xf numFmtId="10" fontId="1" fillId="0" borderId="0" xfId="0" applyNumberFormat="1" applyFont="1"/>
    <xf numFmtId="166" fontId="1" fillId="8" borderId="6" xfId="0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wrapText="1"/>
    </xf>
    <xf numFmtId="10" fontId="1" fillId="0" borderId="6" xfId="0" applyNumberFormat="1" applyFont="1" applyBorder="1"/>
    <xf numFmtId="165" fontId="1" fillId="5" borderId="0" xfId="0" applyNumberFormat="1" applyFont="1" applyFill="1" applyAlignment="1" applyProtection="1">
      <alignment horizontal="left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10" fontId="1" fillId="6" borderId="0" xfId="0" quotePrefix="1" applyNumberFormat="1" applyFont="1" applyFill="1" applyAlignment="1">
      <alignment horizontal="left" wrapText="1"/>
    </xf>
    <xf numFmtId="9" fontId="1" fillId="6" borderId="0" xfId="0" applyNumberFormat="1" applyFont="1" applyFill="1" applyAlignment="1">
      <alignment horizontal="left"/>
    </xf>
    <xf numFmtId="0" fontId="4" fillId="0" borderId="0" xfId="0" applyFont="1" applyAlignment="1">
      <alignment wrapText="1"/>
    </xf>
    <xf numFmtId="165" fontId="1" fillId="6" borderId="0" xfId="0" applyNumberFormat="1" applyFont="1" applyFill="1" applyAlignment="1">
      <alignment horizontal="left"/>
    </xf>
    <xf numFmtId="165" fontId="1" fillId="2" borderId="6" xfId="0" applyNumberFormat="1" applyFont="1" applyFill="1" applyBorder="1"/>
    <xf numFmtId="165" fontId="1" fillId="0" borderId="0" xfId="0" applyNumberFormat="1" applyFont="1" applyAlignment="1">
      <alignment horizontal="left"/>
    </xf>
    <xf numFmtId="165" fontId="1" fillId="0" borderId="6" xfId="0" applyNumberFormat="1" applyFont="1" applyBorder="1"/>
    <xf numFmtId="165" fontId="4" fillId="7" borderId="1" xfId="0" applyNumberFormat="1" applyFont="1" applyFill="1" applyBorder="1" applyAlignment="1">
      <alignment horizontal="left"/>
    </xf>
    <xf numFmtId="165" fontId="4" fillId="4" borderId="6" xfId="0" applyNumberFormat="1" applyFont="1" applyFill="1" applyBorder="1"/>
    <xf numFmtId="166" fontId="1" fillId="5" borderId="5" xfId="0" applyNumberFormat="1" applyFont="1" applyFill="1" applyBorder="1" applyAlignment="1" applyProtection="1">
      <alignment horizontal="left"/>
      <protection locked="0"/>
    </xf>
    <xf numFmtId="165" fontId="1" fillId="0" borderId="0" xfId="0" applyNumberFormat="1" applyFont="1" applyAlignment="1" applyProtection="1">
      <alignment horizontal="left"/>
      <protection locked="0"/>
    </xf>
    <xf numFmtId="0" fontId="4" fillId="0" borderId="5" xfId="0" applyFont="1" applyBorder="1"/>
    <xf numFmtId="165" fontId="4" fillId="7" borderId="0" xfId="0" applyNumberFormat="1" applyFont="1" applyFill="1" applyAlignment="1" applyProtection="1">
      <alignment horizontal="left"/>
      <protection locked="0"/>
    </xf>
    <xf numFmtId="0" fontId="4" fillId="0" borderId="6" xfId="0" applyFont="1" applyBorder="1"/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0" xfId="0" applyFont="1"/>
    <xf numFmtId="0" fontId="1" fillId="0" borderId="6" xfId="0" applyFont="1" applyBorder="1"/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9" borderId="0" xfId="1" quotePrefix="1" applyFont="1" applyFill="1" applyBorder="1" applyAlignment="1" applyProtection="1">
      <alignment horizontal="center"/>
    </xf>
    <xf numFmtId="0" fontId="8" fillId="9" borderId="6" xfId="1" quotePrefix="1" applyFont="1" applyFill="1" applyBorder="1" applyAlignment="1" applyProtection="1">
      <alignment horizontal="center"/>
    </xf>
    <xf numFmtId="0" fontId="8" fillId="9" borderId="0" xfId="1" applyFont="1" applyFill="1" applyBorder="1" applyAlignment="1" applyProtection="1">
      <alignment horizontal="center"/>
    </xf>
    <xf numFmtId="0" fontId="8" fillId="9" borderId="6" xfId="1" applyFont="1" applyFill="1" applyBorder="1" applyAlignment="1" applyProtection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Font="1"/>
    <xf numFmtId="0" fontId="1" fillId="0" borderId="0" xfId="0" applyFont="1" applyFill="1" applyBorder="1" applyAlignment="1">
      <alignment wrapText="1"/>
    </xf>
  </cellXfs>
  <cellStyles count="3">
    <cellStyle name="Bad" xfId="1" builtinId="27"/>
    <cellStyle name="Hyperlink" xfId="2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66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6</xdr:row>
      <xdr:rowOff>94371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181350" cy="133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63"/>
  <sheetViews>
    <sheetView tabSelected="1" zoomScale="85" zoomScaleNormal="85" workbookViewId="0">
      <selection activeCell="E7" sqref="E7"/>
    </sheetView>
  </sheetViews>
  <sheetFormatPr defaultColWidth="9.33203125" defaultRowHeight="15.6" x14ac:dyDescent="0.3"/>
  <cols>
    <col min="1" max="1" width="47.6640625" style="32" customWidth="1"/>
    <col min="2" max="2" width="53.33203125" style="18" customWidth="1"/>
    <col min="3" max="3" width="65.44140625" style="14" customWidth="1"/>
    <col min="4" max="4" width="51.33203125" style="14" customWidth="1"/>
    <col min="5" max="5" width="50.6640625" style="14" customWidth="1"/>
    <col min="6" max="6" width="47" style="14" customWidth="1"/>
    <col min="7" max="16384" width="9.33203125" style="14"/>
  </cols>
  <sheetData>
    <row r="1" spans="1:5" x14ac:dyDescent="0.3">
      <c r="A1" s="11"/>
      <c r="B1" s="59" t="s">
        <v>81</v>
      </c>
      <c r="C1" s="12"/>
      <c r="D1" s="12"/>
      <c r="E1" s="13"/>
    </row>
    <row r="2" spans="1:5" x14ac:dyDescent="0.3">
      <c r="A2" s="15"/>
      <c r="B2" s="60"/>
      <c r="D2" s="65" t="s">
        <v>118</v>
      </c>
      <c r="E2" s="66"/>
    </row>
    <row r="3" spans="1:5" x14ac:dyDescent="0.3">
      <c r="A3" s="15"/>
      <c r="B3" s="60"/>
      <c r="D3" s="65" t="s">
        <v>119</v>
      </c>
      <c r="E3" s="66"/>
    </row>
    <row r="4" spans="1:5" ht="14.25" customHeight="1" x14ac:dyDescent="0.3">
      <c r="A4" s="15"/>
      <c r="B4" s="60"/>
      <c r="D4" s="60"/>
      <c r="E4" s="66"/>
    </row>
    <row r="5" spans="1:5" x14ac:dyDescent="0.3">
      <c r="A5" s="15"/>
      <c r="B5" s="57"/>
      <c r="D5" s="16"/>
      <c r="E5" s="17"/>
    </row>
    <row r="6" spans="1:5" x14ac:dyDescent="0.3">
      <c r="A6" s="15"/>
      <c r="B6" s="57"/>
      <c r="D6" s="16"/>
      <c r="E6" s="17"/>
    </row>
    <row r="7" spans="1:5" ht="15" customHeight="1" x14ac:dyDescent="0.3">
      <c r="A7" s="15"/>
      <c r="D7" s="5" t="s">
        <v>132</v>
      </c>
      <c r="E7" s="19"/>
    </row>
    <row r="8" spans="1:5" ht="15" customHeight="1" x14ac:dyDescent="0.3">
      <c r="A8" s="15"/>
      <c r="D8" s="5" t="s">
        <v>133</v>
      </c>
      <c r="E8" s="20"/>
    </row>
    <row r="9" spans="1:5" x14ac:dyDescent="0.3">
      <c r="A9" s="6" t="s">
        <v>123</v>
      </c>
      <c r="B9" s="21"/>
      <c r="D9" s="5"/>
      <c r="E9" s="22"/>
    </row>
    <row r="10" spans="1:5" x14ac:dyDescent="0.3">
      <c r="A10" s="15"/>
      <c r="B10" s="23"/>
      <c r="E10" s="22"/>
    </row>
    <row r="11" spans="1:5" x14ac:dyDescent="0.3">
      <c r="A11" s="7" t="s">
        <v>84</v>
      </c>
      <c r="D11" s="8" t="s">
        <v>85</v>
      </c>
      <c r="E11" s="22"/>
    </row>
    <row r="12" spans="1:5" x14ac:dyDescent="0.3">
      <c r="A12" s="6" t="s">
        <v>50</v>
      </c>
      <c r="D12" s="9" t="s">
        <v>91</v>
      </c>
      <c r="E12" s="24"/>
    </row>
    <row r="13" spans="1:5" x14ac:dyDescent="0.3">
      <c r="A13" s="25" t="s">
        <v>92</v>
      </c>
      <c r="B13" s="26"/>
      <c r="D13" s="27" t="s">
        <v>1</v>
      </c>
      <c r="E13" s="28"/>
    </row>
    <row r="14" spans="1:5" x14ac:dyDescent="0.3">
      <c r="A14" s="15" t="s">
        <v>0</v>
      </c>
      <c r="B14" s="29"/>
      <c r="D14" s="27" t="s">
        <v>103</v>
      </c>
      <c r="E14" s="28"/>
    </row>
    <row r="15" spans="1:5" x14ac:dyDescent="0.3">
      <c r="A15" s="15" t="s">
        <v>124</v>
      </c>
      <c r="B15" s="29"/>
      <c r="D15" s="27" t="s">
        <v>102</v>
      </c>
      <c r="E15" s="28"/>
    </row>
    <row r="16" spans="1:5" ht="14.25" customHeight="1" x14ac:dyDescent="0.3">
      <c r="A16" s="15" t="s">
        <v>3</v>
      </c>
      <c r="B16" s="29"/>
      <c r="D16" s="27" t="s">
        <v>109</v>
      </c>
      <c r="E16" s="24"/>
    </row>
    <row r="17" spans="1:6" x14ac:dyDescent="0.3">
      <c r="A17" s="15" t="s">
        <v>147</v>
      </c>
      <c r="B17" s="29"/>
      <c r="D17" s="27" t="s">
        <v>110</v>
      </c>
      <c r="E17" s="24"/>
    </row>
    <row r="18" spans="1:6" x14ac:dyDescent="0.3">
      <c r="A18" s="15" t="s">
        <v>83</v>
      </c>
      <c r="B18" s="29"/>
      <c r="D18" s="27" t="s">
        <v>86</v>
      </c>
      <c r="E18" s="28"/>
      <c r="F18" s="30"/>
    </row>
    <row r="19" spans="1:6" x14ac:dyDescent="0.3">
      <c r="A19" s="15" t="s">
        <v>125</v>
      </c>
      <c r="B19" s="29"/>
      <c r="D19" s="27" t="s">
        <v>87</v>
      </c>
      <c r="E19" s="28"/>
    </row>
    <row r="20" spans="1:6" x14ac:dyDescent="0.3">
      <c r="A20" s="15" t="s">
        <v>141</v>
      </c>
      <c r="B20" s="29"/>
      <c r="D20" s="27" t="s">
        <v>88</v>
      </c>
      <c r="E20" s="31"/>
      <c r="F20" s="30"/>
    </row>
    <row r="21" spans="1:6" x14ac:dyDescent="0.3">
      <c r="A21" s="15"/>
      <c r="D21" s="27" t="s">
        <v>89</v>
      </c>
      <c r="E21" s="31"/>
      <c r="F21" s="30"/>
    </row>
    <row r="22" spans="1:6" x14ac:dyDescent="0.3">
      <c r="A22" s="6" t="s">
        <v>51</v>
      </c>
      <c r="D22" s="27" t="s">
        <v>101</v>
      </c>
      <c r="E22" s="24"/>
      <c r="F22" s="30"/>
    </row>
    <row r="23" spans="1:6" x14ac:dyDescent="0.3">
      <c r="A23" s="15" t="s">
        <v>130</v>
      </c>
      <c r="B23" s="29" t="s">
        <v>142</v>
      </c>
      <c r="D23" s="32"/>
      <c r="E23" s="33"/>
    </row>
    <row r="24" spans="1:6" x14ac:dyDescent="0.3">
      <c r="A24" s="15" t="s">
        <v>131</v>
      </c>
      <c r="B24" s="29" t="s">
        <v>143</v>
      </c>
      <c r="E24" s="22"/>
    </row>
    <row r="25" spans="1:6" x14ac:dyDescent="0.3">
      <c r="A25" s="15" t="s">
        <v>6</v>
      </c>
      <c r="B25" s="29"/>
      <c r="D25" s="67" t="str">
        <f>IF(AND(B23=Sheet4!B2,'Admin Fee Remittances'!B24&lt;&gt;Sheet4!A65),"Union and Fee Category Selection Do Not Match",IF(AND(B23=Sheet4!C2,'Admin Fee Remittances'!B24&lt;&gt;Sheet4!A67),"Union and Fee Category Selection Do Not Match",IF(AND(B23=Sheet4!D2,OR(AND(B24&lt;&gt;Sheet4!A69,B24&lt;&gt;Sheet4!A70,B24&lt;&gt;Sheet4!A71))),"Union and Fee Category Selection Do Not Match",IF(AND(B23=Sheet4!E2,OR(AND(B24&lt;&gt;Sheet4!A72,B24&lt;&gt;Sheet4!A74))),"Union and Fee Category Selection Do Not Match",IF(AND(B23=Sheet4!F2,OR(AND(B24&lt;&gt;Sheet4!A72,B24&lt;&gt;Sheet4!A74))),"Union and Fee Category Selection Do Not Match",IF(AND(B23=Sheet4!G2,OR(AND(B24&lt;&gt;Sheet4!A76,B24&lt;&gt;Sheet4!A77,B24&lt;&gt;Sheet4!A78))),"Union and Fee Category Selection Do Not Match",IF(AND(B23=Sheet4!H2,OR(AND(B24&lt;&gt;Sheet4!A79,B24&lt;&gt;Sheet4!A80,B24&lt;&gt;Sheet4!A81))),"Union and Fee Category Selection Do Not Match",IF(AND(B23=Sheet4!I2,OR(AND(B24&lt;&gt;Sheet4!A82,B24&lt;&gt;Sheet4!A83,B24&lt;&gt;Sheet4!A84))),"Union and Fee Category Selection Do Not Match",""))))))))</f>
        <v/>
      </c>
      <c r="E25" s="68"/>
    </row>
    <row r="26" spans="1:6" ht="18" customHeight="1" x14ac:dyDescent="0.3">
      <c r="A26" s="15" t="s">
        <v>7</v>
      </c>
      <c r="B26" s="34"/>
      <c r="D26" s="61" t="str">
        <f>(IF(B13="","Mandatory information missing from production data",IF(B14="","Mandatory information missing from production data",(IF(B17="","Mandatory information missing from production data",(IF(B18="","Mandatory information missing from production data",(IF(B18="","Mandatory information missing from production data",(IF(B20="","Mandatory information missing from production data","")))))))))))</f>
        <v>Mandatory information missing from production data</v>
      </c>
      <c r="E26" s="62"/>
    </row>
    <row r="27" spans="1:6" ht="18" customHeight="1" x14ac:dyDescent="0.3">
      <c r="A27" s="15" t="s">
        <v>90</v>
      </c>
      <c r="B27" s="35"/>
      <c r="D27" s="63" t="str">
        <f>(IF(B24="","Mandatory information missing from remittance data",(IF(B25="","Mandatory information missing from remittance data",(IF(B26="","Mandatory information missing from remittance data",(IF(B27="","Mandatory information missing from remittance data",""))))))))</f>
        <v>Mandatory information missing from remittance data</v>
      </c>
      <c r="E27" s="64"/>
    </row>
    <row r="28" spans="1:6" ht="36" customHeight="1" x14ac:dyDescent="0.3">
      <c r="A28" s="15" t="s">
        <v>129</v>
      </c>
      <c r="B28" s="29">
        <v>1</v>
      </c>
      <c r="D28" s="63" t="str">
        <f>(IF(B13="No","",(IF(E13="","Informaton missing from first remittance data",IF(E18="","Informaton missing from first remittance data",IF(E20="","Informaton missing from first remittance data",IF(E21="","Informaton missing from first remittance data",IF(E22="","Informaton missing from first remittance data",""))))))))</f>
        <v>Informaton missing from first remittance data</v>
      </c>
      <c r="E28" s="64"/>
    </row>
    <row r="29" spans="1:6" x14ac:dyDescent="0.3">
      <c r="A29" s="15"/>
      <c r="E29" s="22"/>
    </row>
    <row r="30" spans="1:6" x14ac:dyDescent="0.3">
      <c r="A30" s="15"/>
      <c r="E30" s="22"/>
    </row>
    <row r="31" spans="1:6" x14ac:dyDescent="0.3">
      <c r="A31" s="15"/>
      <c r="B31" s="14"/>
      <c r="E31" s="22"/>
    </row>
    <row r="32" spans="1:6" ht="17.25" customHeight="1" x14ac:dyDescent="0.3">
      <c r="A32" s="10" t="s">
        <v>97</v>
      </c>
      <c r="E32" s="22"/>
    </row>
    <row r="33" spans="1:5" x14ac:dyDescent="0.3">
      <c r="A33" s="15" t="s">
        <v>72</v>
      </c>
      <c r="B33" s="36">
        <f>IF(B17=Sheet3!C3,"NA",IF('Admin Fee Remittances'!B23=Sheet4!B2,Sheet4!B3,IF('Admin Fee Remittances'!B23=Sheet4!C2,Sheet4!C3,IF('Admin Fee Remittances'!B23=Sheet4!D2,Sheet4!D3,IF('Admin Fee Remittances'!B23=Sheet4!E2,Sheet4!E3,IF('Admin Fee Remittances'!B23=Sheet4!F2,Sheet4!F3,IF('Admin Fee Remittances'!B23=Sheet4!G2,Sheet4!G3,IF('Admin Fee Remittances'!B23=Sheet4!H2,Sheet4!H3,IF('Admin Fee Remittances'!B23=Sheet4!I2,Sheet4!I3,IF('Admin Fee Remittances'!B23=Sheet4!J2,Sheet4!J3,0))))))))))</f>
        <v>0</v>
      </c>
      <c r="E33" s="22"/>
    </row>
    <row r="34" spans="1:5" x14ac:dyDescent="0.3">
      <c r="A34" s="15" t="s">
        <v>71</v>
      </c>
      <c r="B34" s="36">
        <f>IF(B17=Sheet3!C2,"NA",IF('Admin Fee Remittances'!B23=Sheet4!B2,Sheet4!B25,IF('Admin Fee Remittances'!B23=Sheet4!C2,Sheet4!C25,IF('Admin Fee Remittances'!B23=Sheet4!D2,Sheet4!D25,IF('Admin Fee Remittances'!B23=Sheet4!E2,Sheet4!E25,IF('Admin Fee Remittances'!B23=Sheet4!F2,Sheet4!F25,IF('Admin Fee Remittances'!B23=Sheet4!G2,Sheet4!G25,IF('Admin Fee Remittances'!B23=Sheet4!H2,Sheet4!H25,IF('Admin Fee Remittances'!B23=Sheet4!I2,Sheet4!I25,IF('Admin Fee Remittances'!B23=Sheet4!J2,Sheet4!J25,0))))))))))</f>
        <v>0</v>
      </c>
      <c r="E34" s="22"/>
    </row>
    <row r="35" spans="1:5" x14ac:dyDescent="0.3">
      <c r="A35" s="15" t="s">
        <v>59</v>
      </c>
      <c r="B35" s="37" t="b">
        <f>IF(B25=Sheet3!E2,Sheet4!B47,IF(B25=Sheet3!E3,Sheet4!B48,IF(B25=Sheet3!E4,Sheet4!B49,IF(B25=Sheet3!E5,Sheet4!B50,IF(B25=Sheet3!E6,Sheet4!B51,IF(B25=Sheet3!E7,Sheet4!B52,IF(B25=Sheet3!E8,Sheet4!B53,IF(B25=Sheet3!E9,Sheet4!B54,IF(B25=Sheet3!E10,Sheet4!B55,IF(B25=Sheet3!E11,Sheet4!B56,IF(B25=Sheet3!E12,Sheet4!B57,IF(B25=Sheet3!E13,Sheet4!B58,IF(B25=Sheet3!E14,Sheet4!B59)))))))))))))</f>
        <v>0</v>
      </c>
      <c r="E35" s="22"/>
    </row>
    <row r="36" spans="1:5" x14ac:dyDescent="0.3">
      <c r="A36" s="15"/>
      <c r="E36" s="22"/>
    </row>
    <row r="37" spans="1:5" x14ac:dyDescent="0.3">
      <c r="A37" s="6" t="s">
        <v>69</v>
      </c>
      <c r="D37" s="38" t="s">
        <v>70</v>
      </c>
      <c r="E37" s="22"/>
    </row>
    <row r="38" spans="1:5" x14ac:dyDescent="0.3">
      <c r="A38" s="15" t="s">
        <v>8</v>
      </c>
      <c r="B38" s="39">
        <f>IF(B33="NA", "NA",(B33*B26))</f>
        <v>0</v>
      </c>
      <c r="D38" s="32" t="s">
        <v>8</v>
      </c>
      <c r="E38" s="40">
        <f>IF(B34="NA", "NA",(B34*B26))</f>
        <v>0</v>
      </c>
    </row>
    <row r="39" spans="1:5" x14ac:dyDescent="0.3">
      <c r="A39" s="15" t="s">
        <v>9</v>
      </c>
      <c r="B39" s="39">
        <f>IF(B38="NA","NA",(B38*B35))</f>
        <v>0</v>
      </c>
      <c r="D39" s="32" t="s">
        <v>9</v>
      </c>
      <c r="E39" s="40">
        <f>IF(E38="NA","NA",(E38*B35))</f>
        <v>0</v>
      </c>
    </row>
    <row r="40" spans="1:5" x14ac:dyDescent="0.3">
      <c r="A40" s="15" t="s">
        <v>61</v>
      </c>
      <c r="B40" s="39">
        <f>IF(B38="NA","NA",(B38+B39))</f>
        <v>0</v>
      </c>
      <c r="D40" s="32" t="s">
        <v>61</v>
      </c>
      <c r="E40" s="40">
        <f>IF(E38="NA","NA",(E38+E39))</f>
        <v>0</v>
      </c>
    </row>
    <row r="41" spans="1:5" x14ac:dyDescent="0.3">
      <c r="A41" s="15"/>
      <c r="B41" s="41"/>
      <c r="D41" s="32"/>
      <c r="E41" s="42"/>
    </row>
    <row r="42" spans="1:5" x14ac:dyDescent="0.3">
      <c r="A42" s="15" t="s">
        <v>55</v>
      </c>
      <c r="B42" s="39" t="e">
        <f>IF(B38="NA","NA",(IF(B24=Sheet4!A73,Sheet4!B73,IF(B24=Sheet4!A67,Sheet4!B67,IF(B24=Sheet4!A69,Sheet4!B69,IF(B24=Sheet4!A70,Sheet4!B70,IF(B24=Sheet4!A71,Sheet4!B71,IF(B24=Sheet4!A72,Sheet4!B72,IF(B24=Sheet4!A74,Sheet4!B74,IF(B24=Sheet4!A76,Sheet4!B75,IF(B24=Sheet4!A77,Sheet4!B77,IF(B24=Sheet4!A78,Sheet4!B78,IF(B24=Sheet4!A79,Sheet4!B79,IF(B24=Sheet4!A80,Sheet4!B80,IF(B24=Sheet4!A81,Sheet4!B81,IF(B24=Sheet4!A82,Sheet4!B82,IF(B24=Sheet4!A83,Sheet4!B83,IF(B24=Sheet4!A84,Sheet4!B84,"NA")))))))))))))))))*(IF(B28&gt;1,B28,1)))</f>
        <v>#VALUE!</v>
      </c>
      <c r="C42" s="70"/>
      <c r="D42" s="32" t="s">
        <v>55</v>
      </c>
      <c r="E42" s="40" t="str">
        <f>IF(E38="NA","NA",(IF(B24=Sheet4!A72,Sheet4!B72,IF(B24=Sheet4!A74,Sheet4!B74,"NA"))))</f>
        <v>NA</v>
      </c>
    </row>
    <row r="43" spans="1:5" x14ac:dyDescent="0.3">
      <c r="A43" s="15" t="s">
        <v>9</v>
      </c>
      <c r="B43" s="39" t="e">
        <f>IF(B42="NA","NA",(B42*B35))</f>
        <v>#VALUE!</v>
      </c>
      <c r="C43" s="32"/>
      <c r="D43" s="32" t="s">
        <v>9</v>
      </c>
      <c r="E43" s="40" t="str">
        <f>IF(E42="NA","NA",(E42*B35))</f>
        <v>NA</v>
      </c>
    </row>
    <row r="44" spans="1:5" ht="46.8" x14ac:dyDescent="0.3">
      <c r="A44" s="15" t="s">
        <v>60</v>
      </c>
      <c r="B44" s="39" t="e">
        <f>IF(B42="NA","NA",(B42+B43))</f>
        <v>#VALUE!</v>
      </c>
      <c r="C44" s="32" t="s">
        <v>158</v>
      </c>
      <c r="D44" s="32" t="s">
        <v>60</v>
      </c>
      <c r="E44" s="40" t="str">
        <f>IF(E42="NA","NA",(E42+E43))</f>
        <v>NA</v>
      </c>
    </row>
    <row r="45" spans="1:5" ht="16.2" thickBot="1" x14ac:dyDescent="0.35">
      <c r="A45" s="15"/>
      <c r="B45" s="41"/>
      <c r="D45" s="32"/>
      <c r="E45" s="42"/>
    </row>
    <row r="46" spans="1:5" s="5" customFormat="1" ht="16.2" thickBot="1" x14ac:dyDescent="0.35">
      <c r="A46" s="6" t="s">
        <v>62</v>
      </c>
      <c r="B46" s="43" t="e">
        <f>IF(B42&lt;B38,B44,IF(B38=0,B44,IF(B42&gt;B38,B40,B44)))</f>
        <v>#VALUE!</v>
      </c>
      <c r="D46" s="38" t="s">
        <v>62</v>
      </c>
      <c r="E46" s="44" t="str">
        <f>IF(E42&lt;E38,E44,IF(E38=0,E44,IF(E42&gt;E38,E40,E44)))</f>
        <v>NA</v>
      </c>
    </row>
    <row r="47" spans="1:5" x14ac:dyDescent="0.3">
      <c r="A47" s="15"/>
      <c r="E47" s="22"/>
    </row>
    <row r="48" spans="1:5" x14ac:dyDescent="0.3">
      <c r="A48" s="15"/>
      <c r="E48" s="22"/>
    </row>
    <row r="49" spans="1:5" x14ac:dyDescent="0.3">
      <c r="A49" s="45" t="s">
        <v>79</v>
      </c>
      <c r="B49" s="14"/>
      <c r="E49" s="22"/>
    </row>
    <row r="50" spans="1:5" x14ac:dyDescent="0.3">
      <c r="A50" s="56" t="s">
        <v>82</v>
      </c>
      <c r="B50" s="57"/>
      <c r="C50" s="57"/>
      <c r="D50" s="14" t="s">
        <v>95</v>
      </c>
      <c r="E50" s="22"/>
    </row>
    <row r="51" spans="1:5" x14ac:dyDescent="0.3">
      <c r="A51" s="25" t="s">
        <v>8</v>
      </c>
      <c r="B51" s="34"/>
      <c r="D51" s="5" t="s">
        <v>96</v>
      </c>
      <c r="E51" s="22"/>
    </row>
    <row r="52" spans="1:5" x14ac:dyDescent="0.3">
      <c r="A52" s="25" t="s">
        <v>9</v>
      </c>
      <c r="B52" s="46">
        <f>B51*B35</f>
        <v>0</v>
      </c>
      <c r="D52" s="5" t="s">
        <v>137</v>
      </c>
      <c r="E52" s="22"/>
    </row>
    <row r="53" spans="1:5" x14ac:dyDescent="0.3">
      <c r="A53" s="25" t="s">
        <v>61</v>
      </c>
      <c r="B53" s="46">
        <f>B51+B52</f>
        <v>0</v>
      </c>
      <c r="D53" s="5" t="s">
        <v>135</v>
      </c>
      <c r="E53" s="22"/>
    </row>
    <row r="54" spans="1:5" s="5" customFormat="1" x14ac:dyDescent="0.3">
      <c r="A54" s="47" t="s">
        <v>62</v>
      </c>
      <c r="B54" s="48">
        <f>B53</f>
        <v>0</v>
      </c>
      <c r="D54" s="5" t="s">
        <v>136</v>
      </c>
      <c r="E54" s="49"/>
    </row>
    <row r="55" spans="1:5" ht="14.25" customHeight="1" x14ac:dyDescent="0.3">
      <c r="A55" s="25"/>
      <c r="B55" s="14"/>
      <c r="E55" s="22"/>
    </row>
    <row r="56" spans="1:5" x14ac:dyDescent="0.3">
      <c r="A56" s="56" t="s">
        <v>134</v>
      </c>
      <c r="B56" s="57"/>
      <c r="C56" s="57"/>
      <c r="D56" s="57"/>
      <c r="E56" s="58"/>
    </row>
    <row r="57" spans="1:5" x14ac:dyDescent="0.3">
      <c r="A57" s="15"/>
      <c r="B57" s="32"/>
      <c r="E57" s="22"/>
    </row>
    <row r="58" spans="1:5" ht="15.75" customHeight="1" x14ac:dyDescent="0.3">
      <c r="A58" s="54" t="s">
        <v>140</v>
      </c>
      <c r="B58" s="55"/>
      <c r="E58" s="22"/>
    </row>
    <row r="59" spans="1:5" ht="15.75" customHeight="1" x14ac:dyDescent="0.3">
      <c r="A59" s="54"/>
      <c r="B59" s="55"/>
      <c r="E59" s="22"/>
    </row>
    <row r="60" spans="1:5" x14ac:dyDescent="0.3">
      <c r="A60" s="15"/>
      <c r="B60" s="23"/>
      <c r="E60" s="22"/>
    </row>
    <row r="61" spans="1:5" x14ac:dyDescent="0.3">
      <c r="A61" s="47" t="s">
        <v>148</v>
      </c>
      <c r="E61" s="22"/>
    </row>
    <row r="62" spans="1:5" x14ac:dyDescent="0.3">
      <c r="A62" s="15"/>
      <c r="E62" s="22"/>
    </row>
    <row r="63" spans="1:5" ht="16.2" thickBot="1" x14ac:dyDescent="0.35">
      <c r="A63" s="50"/>
      <c r="B63" s="51"/>
      <c r="C63" s="52"/>
      <c r="D63" s="52"/>
      <c r="E63" s="53"/>
    </row>
  </sheetData>
  <sheetProtection algorithmName="SHA-512" hashValue="MxxbQ3ONqPNzzKdzDscpvBTWX+6gQaAbtCfvtBvVDDF4weO3BGT6PmjR7GIkl4f6Ncl7QWzoAI63+/0XQXedGA==" saltValue="YamkpySbnZgkWn0omUe/Ow==" spinCount="100000" sheet="1" selectLockedCells="1"/>
  <dataConsolidate/>
  <mergeCells count="10">
    <mergeCell ref="A58:B59"/>
    <mergeCell ref="A56:E56"/>
    <mergeCell ref="B1:B6"/>
    <mergeCell ref="A50:C50"/>
    <mergeCell ref="D26:E26"/>
    <mergeCell ref="D28:E28"/>
    <mergeCell ref="D2:E2"/>
    <mergeCell ref="D3:E4"/>
    <mergeCell ref="D27:E27"/>
    <mergeCell ref="D25:E25"/>
  </mergeCells>
  <conditionalFormatting sqref="D25">
    <cfRule type="containsText" dxfId="3" priority="4" operator="containsText" text="Union">
      <formula>NOT(ISERROR(SEARCH("Union",D25)))</formula>
    </cfRule>
    <cfRule type="containsText" dxfId="2" priority="8" operator="containsText" text="Union and Cap Selection Do Not Match">
      <formula>NOT(ISERROR(SEARCH("Union and Cap Selection Do Not Match",D25)))</formula>
    </cfRule>
  </conditionalFormatting>
  <conditionalFormatting sqref="D25:D28">
    <cfRule type="notContainsBlanks" priority="2">
      <formula>LEN(TRIM(D25))&gt;0</formula>
    </cfRule>
  </conditionalFormatting>
  <conditionalFormatting sqref="D26:D27">
    <cfRule type="containsText" dxfId="1" priority="3" operator="containsText" text="Mandatory information missing from production data">
      <formula>NOT(ISERROR(SEARCH("Mandatory information missing from production data",D26)))</formula>
    </cfRule>
  </conditionalFormatting>
  <conditionalFormatting sqref="D26:D28">
    <cfRule type="containsText" dxfId="0" priority="1" operator="containsText" text="Missing">
      <formula>NOT(ISERROR(SEARCH("Missing",D26)))</formula>
    </cfRule>
  </conditionalFormatting>
  <dataValidations count="7">
    <dataValidation type="list" allowBlank="1" showInputMessage="1" showErrorMessage="1" sqref="E13" xr:uid="{00000000-0002-0000-0000-000000000000}">
      <formula1>ProductionType</formula1>
    </dataValidation>
    <dataValidation type="list" allowBlank="1" showInputMessage="1" showErrorMessage="1" sqref="E18" xr:uid="{00000000-0002-0000-0000-000001000000}">
      <formula1>Budgets</formula1>
    </dataValidation>
    <dataValidation type="list" allowBlank="1" showInputMessage="1" showErrorMessage="1" sqref="B25" xr:uid="{00000000-0002-0000-0000-000004000000}">
      <formula1>Provinces</formula1>
    </dataValidation>
    <dataValidation type="list" allowBlank="1" showInputMessage="1" showErrorMessage="1" sqref="B13" xr:uid="{00000000-0002-0000-0000-000006000000}">
      <formula1>firstremit</formula1>
    </dataValidation>
    <dataValidation type="list" allowBlank="1" showInputMessage="1" showErrorMessage="1" sqref="E22" xr:uid="{00000000-0002-0000-0000-000007000000}">
      <formula1>Digital</formula1>
    </dataValidation>
    <dataValidation type="list" allowBlank="1" showInputMessage="1" showErrorMessage="1" sqref="B20 B17" xr:uid="{00000000-0002-0000-0000-000008000000}">
      <formula1>Reshoots</formula1>
    </dataValidation>
    <dataValidation type="list" allowBlank="1" showInputMessage="1" showErrorMessage="1" sqref="E17" xr:uid="{00000000-0002-0000-0000-000009000000}">
      <formula1>length</formula1>
    </dataValidation>
  </dataValidations>
  <pageMargins left="0.23622047244094488" right="0.23622047244094488" top="0.23622047244094488" bottom="0.23622047244094488" header="0.31496062992125984" footer="0.31496062992125984"/>
  <pageSetup scale="6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Sheet3!$D$2:$D$11</xm:f>
          </x14:formula1>
          <xm:sqref>B23</xm:sqref>
        </x14:dataValidation>
        <x14:dataValidation type="list" allowBlank="1" showInputMessage="1" showErrorMessage="1" xr:uid="{00000000-0002-0000-0000-000005000000}">
          <x14:formula1>
            <xm:f>Sheet4!$A$63:$A$86</xm:f>
          </x14:formula1>
          <xm:sqref>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4"/>
  <sheetViews>
    <sheetView workbookViewId="0">
      <selection activeCell="B21" sqref="B21"/>
    </sheetView>
  </sheetViews>
  <sheetFormatPr defaultColWidth="8.6640625" defaultRowHeight="14.4" x14ac:dyDescent="0.3"/>
  <cols>
    <col min="1" max="1" width="42.44140625" customWidth="1"/>
    <col min="2" max="2" width="27.6640625" customWidth="1"/>
    <col min="3" max="3" width="15.44140625" bestFit="1" customWidth="1"/>
    <col min="4" max="4" width="44.33203125" customWidth="1"/>
    <col min="5" max="5" width="30.6640625" bestFit="1" customWidth="1"/>
    <col min="6" max="6" width="39.109375" bestFit="1" customWidth="1"/>
    <col min="7" max="7" width="19.44140625" bestFit="1" customWidth="1"/>
    <col min="8" max="8" width="8.88671875" bestFit="1" customWidth="1"/>
    <col min="9" max="9" width="14.109375" bestFit="1" customWidth="1"/>
    <col min="11" max="11" width="19.33203125" bestFit="1" customWidth="1"/>
  </cols>
  <sheetData>
    <row r="1" spans="1:9" x14ac:dyDescent="0.3">
      <c r="A1" t="s">
        <v>1</v>
      </c>
      <c r="B1" t="s">
        <v>2</v>
      </c>
      <c r="C1" t="s">
        <v>4</v>
      </c>
      <c r="D1" t="s">
        <v>5</v>
      </c>
      <c r="E1" t="s">
        <v>6</v>
      </c>
      <c r="F1" t="s">
        <v>93</v>
      </c>
      <c r="G1" t="s">
        <v>104</v>
      </c>
      <c r="H1" t="s">
        <v>108</v>
      </c>
      <c r="I1" t="s">
        <v>111</v>
      </c>
    </row>
    <row r="2" spans="1:9" x14ac:dyDescent="0.3">
      <c r="A2" t="s">
        <v>19</v>
      </c>
      <c r="B2" t="s">
        <v>13</v>
      </c>
      <c r="C2" t="s">
        <v>11</v>
      </c>
      <c r="D2" s="4" t="s">
        <v>142</v>
      </c>
      <c r="E2" t="s">
        <v>37</v>
      </c>
      <c r="F2" t="s">
        <v>94</v>
      </c>
      <c r="G2" t="s">
        <v>105</v>
      </c>
      <c r="H2" t="s">
        <v>11</v>
      </c>
      <c r="I2" t="s">
        <v>116</v>
      </c>
    </row>
    <row r="3" spans="1:9" x14ac:dyDescent="0.3">
      <c r="A3" t="s">
        <v>21</v>
      </c>
      <c r="B3" t="s">
        <v>14</v>
      </c>
      <c r="C3" t="s">
        <v>12</v>
      </c>
      <c r="D3" t="s">
        <v>126</v>
      </c>
      <c r="E3" t="s">
        <v>38</v>
      </c>
      <c r="F3" t="s">
        <v>12</v>
      </c>
      <c r="G3" t="s">
        <v>106</v>
      </c>
      <c r="H3" t="s">
        <v>12</v>
      </c>
      <c r="I3" t="s">
        <v>112</v>
      </c>
    </row>
    <row r="4" spans="1:9" x14ac:dyDescent="0.3">
      <c r="A4" t="s">
        <v>23</v>
      </c>
      <c r="B4" t="s">
        <v>15</v>
      </c>
      <c r="D4" t="s">
        <v>127</v>
      </c>
      <c r="E4" t="s">
        <v>39</v>
      </c>
      <c r="G4" t="s">
        <v>107</v>
      </c>
      <c r="I4" t="s">
        <v>115</v>
      </c>
    </row>
    <row r="5" spans="1:9" x14ac:dyDescent="0.3">
      <c r="A5" t="s">
        <v>99</v>
      </c>
      <c r="B5" t="s">
        <v>16</v>
      </c>
      <c r="D5" t="s">
        <v>128</v>
      </c>
      <c r="E5" t="s">
        <v>40</v>
      </c>
      <c r="I5" t="s">
        <v>113</v>
      </c>
    </row>
    <row r="6" spans="1:9" x14ac:dyDescent="0.3">
      <c r="A6" t="s">
        <v>100</v>
      </c>
      <c r="B6" t="s">
        <v>17</v>
      </c>
      <c r="D6" t="s">
        <v>120</v>
      </c>
      <c r="E6" t="s">
        <v>41</v>
      </c>
      <c r="I6" t="s">
        <v>114</v>
      </c>
    </row>
    <row r="7" spans="1:9" x14ac:dyDescent="0.3">
      <c r="A7" t="s">
        <v>98</v>
      </c>
      <c r="D7" t="s">
        <v>121</v>
      </c>
      <c r="E7" t="s">
        <v>42</v>
      </c>
      <c r="I7" t="s">
        <v>117</v>
      </c>
    </row>
    <row r="8" spans="1:9" x14ac:dyDescent="0.3">
      <c r="D8" t="s">
        <v>54</v>
      </c>
      <c r="E8" t="s">
        <v>43</v>
      </c>
      <c r="I8" t="s">
        <v>27</v>
      </c>
    </row>
    <row r="9" spans="1:9" x14ac:dyDescent="0.3">
      <c r="D9" t="s">
        <v>122</v>
      </c>
      <c r="E9" t="s">
        <v>44</v>
      </c>
    </row>
    <row r="10" spans="1:9" x14ac:dyDescent="0.3">
      <c r="D10" t="s">
        <v>10</v>
      </c>
      <c r="E10" t="s">
        <v>45</v>
      </c>
    </row>
    <row r="11" spans="1:9" x14ac:dyDescent="0.3">
      <c r="D11" t="s">
        <v>144</v>
      </c>
      <c r="E11" t="s">
        <v>46</v>
      </c>
    </row>
    <row r="12" spans="1:9" x14ac:dyDescent="0.3">
      <c r="E12" t="s">
        <v>47</v>
      </c>
    </row>
    <row r="13" spans="1:9" x14ac:dyDescent="0.3">
      <c r="E13" t="s">
        <v>48</v>
      </c>
    </row>
    <row r="14" spans="1:9" x14ac:dyDescent="0.3">
      <c r="E14" t="s">
        <v>49</v>
      </c>
    </row>
  </sheetData>
  <sheetProtection algorithmName="SHA-512" hashValue="VMrYiB4NXOwnC2LUokhg3ZVGUJ0HgYOcO3HxmCiwEmM0A/SWXYhDiFNvHqM3u+IWlShIliCbXkEmBEQ/CUeaNA==" saltValue="C21IASY6g0+omz+ecPzgMg==" spinCount="100000" sheet="1" selectLockedCells="1" selectUnlockedCells="1"/>
  <sortState xmlns:xlrd2="http://schemas.microsoft.com/office/spreadsheetml/2017/richdata2" ref="A4:A11">
    <sortCondition ref="A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86"/>
  <sheetViews>
    <sheetView topLeftCell="A58" workbookViewId="0">
      <selection activeCell="A75" sqref="A75"/>
    </sheetView>
  </sheetViews>
  <sheetFormatPr defaultColWidth="8.6640625" defaultRowHeight="14.4" x14ac:dyDescent="0.3"/>
  <cols>
    <col min="1" max="1" width="59.33203125" bestFit="1" customWidth="1"/>
    <col min="2" max="2" width="45.44140625" bestFit="1" customWidth="1"/>
    <col min="3" max="3" width="44.33203125" bestFit="1" customWidth="1"/>
    <col min="4" max="4" width="35.6640625" bestFit="1" customWidth="1"/>
    <col min="8" max="8" width="23.33203125" bestFit="1" customWidth="1"/>
    <col min="10" max="10" width="36.21875" bestFit="1" customWidth="1"/>
  </cols>
  <sheetData>
    <row r="1" spans="1:10" x14ac:dyDescent="0.3">
      <c r="A1" t="s">
        <v>56</v>
      </c>
    </row>
    <row r="2" spans="1:10" x14ac:dyDescent="0.3">
      <c r="B2" t="s">
        <v>67</v>
      </c>
      <c r="C2" t="s">
        <v>68</v>
      </c>
      <c r="D2" t="s">
        <v>128</v>
      </c>
      <c r="E2" t="s">
        <v>53</v>
      </c>
      <c r="F2" t="s">
        <v>52</v>
      </c>
      <c r="G2" t="s">
        <v>54</v>
      </c>
      <c r="H2" t="s">
        <v>122</v>
      </c>
      <c r="I2" t="s">
        <v>10</v>
      </c>
      <c r="J2" t="s">
        <v>144</v>
      </c>
    </row>
    <row r="3" spans="1:10" x14ac:dyDescent="0.3">
      <c r="A3" t="s">
        <v>18</v>
      </c>
      <c r="B3" s="1">
        <v>0.02</v>
      </c>
      <c r="C3" s="1">
        <v>0.02</v>
      </c>
      <c r="D3" s="1">
        <v>0.02</v>
      </c>
      <c r="E3" s="1">
        <v>1.4999999999999999E-2</v>
      </c>
      <c r="F3" s="1">
        <v>1.4999999999999999E-2</v>
      </c>
      <c r="G3" s="1">
        <v>1.4999999999999999E-2</v>
      </c>
      <c r="H3" s="1">
        <v>0.02</v>
      </c>
      <c r="I3" s="1">
        <v>2.75E-2</v>
      </c>
      <c r="J3" s="1">
        <v>0.02</v>
      </c>
    </row>
    <row r="4" spans="1:10" x14ac:dyDescent="0.3">
      <c r="A4" t="s">
        <v>19</v>
      </c>
      <c r="B4" s="1">
        <v>0.02</v>
      </c>
      <c r="C4" s="1">
        <v>0.02</v>
      </c>
      <c r="D4" s="1">
        <v>0.02</v>
      </c>
      <c r="E4" s="1">
        <v>1.4999999999999999E-2</v>
      </c>
      <c r="F4" s="1">
        <v>1.4999999999999999E-2</v>
      </c>
      <c r="G4" s="1">
        <v>1.4999999999999999E-2</v>
      </c>
      <c r="H4" s="1">
        <v>0.02</v>
      </c>
      <c r="I4" s="1">
        <v>2.75E-2</v>
      </c>
      <c r="J4" s="1">
        <v>0.02</v>
      </c>
    </row>
    <row r="5" spans="1:10" x14ac:dyDescent="0.3">
      <c r="A5" t="s">
        <v>20</v>
      </c>
      <c r="B5" s="1">
        <v>0.02</v>
      </c>
      <c r="C5" s="1">
        <v>0.02</v>
      </c>
      <c r="D5" s="1">
        <v>0.02</v>
      </c>
      <c r="E5" s="1">
        <v>1.4999999999999999E-2</v>
      </c>
      <c r="F5" s="1">
        <v>1.4999999999999999E-2</v>
      </c>
      <c r="G5" s="1">
        <v>1.4999999999999999E-2</v>
      </c>
      <c r="H5" s="1">
        <v>0.02</v>
      </c>
      <c r="I5" s="1">
        <v>2.75E-2</v>
      </c>
      <c r="J5" s="1">
        <v>0.02</v>
      </c>
    </row>
    <row r="6" spans="1:10" x14ac:dyDescent="0.3">
      <c r="A6" t="s">
        <v>21</v>
      </c>
      <c r="B6" s="1">
        <v>0.02</v>
      </c>
      <c r="C6" s="1">
        <v>0.02</v>
      </c>
      <c r="D6" s="1">
        <v>0.02</v>
      </c>
      <c r="E6" s="1">
        <v>1.4999999999999999E-2</v>
      </c>
      <c r="F6" s="1">
        <v>1.4999999999999999E-2</v>
      </c>
      <c r="G6" s="1">
        <v>1.4999999999999999E-2</v>
      </c>
      <c r="H6" s="1">
        <v>0.02</v>
      </c>
      <c r="I6" s="1">
        <v>2.75E-2</v>
      </c>
      <c r="J6" s="1">
        <v>0.02</v>
      </c>
    </row>
    <row r="7" spans="1:10" x14ac:dyDescent="0.3">
      <c r="A7" t="s">
        <v>22</v>
      </c>
      <c r="B7" s="1">
        <v>0.02</v>
      </c>
      <c r="C7" s="1">
        <v>0.02</v>
      </c>
      <c r="D7" s="1">
        <v>0.02</v>
      </c>
      <c r="E7" s="1">
        <v>1.4999999999999999E-2</v>
      </c>
      <c r="F7" s="1">
        <v>1.4999999999999999E-2</v>
      </c>
      <c r="G7" s="1">
        <v>1.4999999999999999E-2</v>
      </c>
      <c r="H7" s="1">
        <v>0.02</v>
      </c>
      <c r="I7" s="1">
        <v>2.75E-2</v>
      </c>
      <c r="J7" s="1">
        <v>0.02</v>
      </c>
    </row>
    <row r="8" spans="1:10" x14ac:dyDescent="0.3">
      <c r="A8" t="s">
        <v>23</v>
      </c>
      <c r="B8" s="1">
        <v>0.02</v>
      </c>
      <c r="C8" s="1">
        <v>0.02</v>
      </c>
      <c r="D8" s="1">
        <v>0.02</v>
      </c>
      <c r="E8" s="1">
        <v>1.4999999999999999E-2</v>
      </c>
      <c r="F8" s="1">
        <v>1.4999999999999999E-2</v>
      </c>
      <c r="G8" s="1">
        <v>1.4999999999999999E-2</v>
      </c>
      <c r="H8" s="1">
        <v>0.02</v>
      </c>
      <c r="I8" s="1">
        <v>2.75E-2</v>
      </c>
      <c r="J8" s="1">
        <v>0.02</v>
      </c>
    </row>
    <row r="9" spans="1:10" x14ac:dyDescent="0.3">
      <c r="A9" t="s">
        <v>24</v>
      </c>
      <c r="B9" s="1">
        <v>0.02</v>
      </c>
      <c r="C9" s="1">
        <v>0.02</v>
      </c>
      <c r="D9" s="1">
        <v>0.02</v>
      </c>
      <c r="E9" s="1">
        <v>1.4999999999999999E-2</v>
      </c>
      <c r="F9" s="1">
        <v>1.4999999999999999E-2</v>
      </c>
      <c r="G9" s="1">
        <v>1.4999999999999999E-2</v>
      </c>
      <c r="H9" s="1">
        <v>0.02</v>
      </c>
      <c r="I9" s="1">
        <v>2.75E-2</v>
      </c>
      <c r="J9" s="1">
        <v>0.02</v>
      </c>
    </row>
    <row r="10" spans="1:10" x14ac:dyDescent="0.3">
      <c r="A10" t="s">
        <v>25</v>
      </c>
      <c r="B10" s="1">
        <v>0.02</v>
      </c>
      <c r="C10" s="1">
        <v>0.02</v>
      </c>
      <c r="D10" s="1">
        <v>0.02</v>
      </c>
      <c r="E10" s="1">
        <v>1.4999999999999999E-2</v>
      </c>
      <c r="F10" s="1">
        <v>1.4999999999999999E-2</v>
      </c>
      <c r="G10" s="1">
        <v>1.4999999999999999E-2</v>
      </c>
      <c r="H10" s="1">
        <v>0.02</v>
      </c>
      <c r="I10" s="1">
        <v>2.75E-2</v>
      </c>
      <c r="J10" s="1">
        <v>0.02</v>
      </c>
    </row>
    <row r="11" spans="1:10" x14ac:dyDescent="0.3">
      <c r="A11" t="s">
        <v>26</v>
      </c>
      <c r="B11" s="1">
        <v>0.02</v>
      </c>
      <c r="C11" s="1">
        <v>0.02</v>
      </c>
      <c r="D11" s="1">
        <v>0.02</v>
      </c>
      <c r="E11" s="1">
        <v>1.4999999999999999E-2</v>
      </c>
      <c r="F11" s="1">
        <v>1.4999999999999999E-2</v>
      </c>
      <c r="G11" s="1">
        <v>1.4999999999999999E-2</v>
      </c>
      <c r="H11" s="1">
        <v>0.02</v>
      </c>
      <c r="I11" s="1">
        <v>2.75E-2</v>
      </c>
      <c r="J11" s="1">
        <v>0.02</v>
      </c>
    </row>
    <row r="12" spans="1:10" x14ac:dyDescent="0.3">
      <c r="A12" t="s">
        <v>27</v>
      </c>
      <c r="B12" s="1">
        <v>0.02</v>
      </c>
      <c r="C12" s="1">
        <v>0.02</v>
      </c>
      <c r="D12" s="1">
        <v>0.02</v>
      </c>
      <c r="E12" s="1">
        <v>1.4999999999999999E-2</v>
      </c>
      <c r="F12" s="1">
        <v>1.4999999999999999E-2</v>
      </c>
      <c r="G12" s="1">
        <v>1.4999999999999999E-2</v>
      </c>
      <c r="H12" s="1">
        <v>0.02</v>
      </c>
      <c r="I12" s="1">
        <v>2.75E-2</v>
      </c>
      <c r="J12" s="1">
        <v>0.02</v>
      </c>
    </row>
    <row r="13" spans="1:10" x14ac:dyDescent="0.3">
      <c r="A13" t="s">
        <v>28</v>
      </c>
      <c r="B13" s="1">
        <v>0.02</v>
      </c>
      <c r="C13" s="1">
        <v>0.02</v>
      </c>
      <c r="D13" s="1">
        <v>0.02</v>
      </c>
      <c r="E13" s="1">
        <v>1.4999999999999999E-2</v>
      </c>
      <c r="F13" s="1">
        <v>1.4999999999999999E-2</v>
      </c>
      <c r="G13" s="1">
        <v>1.4999999999999999E-2</v>
      </c>
      <c r="H13" s="1">
        <v>0.02</v>
      </c>
      <c r="I13" s="1">
        <v>2.75E-2</v>
      </c>
      <c r="J13" s="1">
        <v>0.02</v>
      </c>
    </row>
    <row r="14" spans="1:10" x14ac:dyDescent="0.3">
      <c r="A14" t="s">
        <v>29</v>
      </c>
      <c r="B14" s="1">
        <v>0.02</v>
      </c>
      <c r="C14" s="1">
        <v>0.02</v>
      </c>
      <c r="D14" s="1">
        <v>0.02</v>
      </c>
      <c r="E14" s="1">
        <v>1.4999999999999999E-2</v>
      </c>
      <c r="F14" s="1">
        <v>1.4999999999999999E-2</v>
      </c>
      <c r="G14" s="1">
        <v>1.4999999999999999E-2</v>
      </c>
      <c r="H14" s="1">
        <v>0.02</v>
      </c>
      <c r="I14" s="1">
        <v>2.75E-2</v>
      </c>
      <c r="J14" s="1">
        <v>0.02</v>
      </c>
    </row>
    <row r="15" spans="1:10" x14ac:dyDescent="0.3">
      <c r="A15" t="s">
        <v>30</v>
      </c>
      <c r="B15" s="1">
        <v>0.02</v>
      </c>
      <c r="C15" s="1">
        <v>0.02</v>
      </c>
      <c r="D15" s="1">
        <v>0.02</v>
      </c>
      <c r="E15" s="1">
        <v>1.4999999999999999E-2</v>
      </c>
      <c r="F15" s="1">
        <v>1.4999999999999999E-2</v>
      </c>
      <c r="G15" s="1">
        <v>1.4999999999999999E-2</v>
      </c>
      <c r="H15" s="1">
        <v>0.02</v>
      </c>
      <c r="I15" s="1">
        <v>2.75E-2</v>
      </c>
      <c r="J15" s="1">
        <v>0.02</v>
      </c>
    </row>
    <row r="16" spans="1:10" x14ac:dyDescent="0.3">
      <c r="A16" t="s">
        <v>31</v>
      </c>
      <c r="B16" s="1">
        <v>0.02</v>
      </c>
      <c r="C16" s="1">
        <v>0.02</v>
      </c>
      <c r="D16" s="1">
        <v>0.02</v>
      </c>
      <c r="E16" s="1">
        <v>1.4999999999999999E-2</v>
      </c>
      <c r="F16" s="1">
        <v>1.4999999999999999E-2</v>
      </c>
      <c r="G16" s="1">
        <v>1.4999999999999999E-2</v>
      </c>
      <c r="H16" s="1">
        <v>0.02</v>
      </c>
      <c r="I16" s="1">
        <v>2.75E-2</v>
      </c>
      <c r="J16" s="1">
        <v>0.02</v>
      </c>
    </row>
    <row r="17" spans="1:10" x14ac:dyDescent="0.3">
      <c r="A17" t="s">
        <v>32</v>
      </c>
      <c r="B17" s="1">
        <v>0.02</v>
      </c>
      <c r="C17" s="1">
        <v>0.02</v>
      </c>
      <c r="D17" s="1">
        <v>0.02</v>
      </c>
      <c r="E17" s="1">
        <v>1.4999999999999999E-2</v>
      </c>
      <c r="F17" s="1">
        <v>1.4999999999999999E-2</v>
      </c>
      <c r="G17" s="1">
        <v>1.4999999999999999E-2</v>
      </c>
      <c r="H17" s="1">
        <v>0.02</v>
      </c>
      <c r="I17" s="1">
        <v>2.75E-2</v>
      </c>
      <c r="J17" s="1">
        <v>0.02</v>
      </c>
    </row>
    <row r="18" spans="1:10" x14ac:dyDescent="0.3">
      <c r="A18" t="s">
        <v>33</v>
      </c>
      <c r="B18" s="1">
        <v>0.02</v>
      </c>
      <c r="C18" s="1">
        <v>0.02</v>
      </c>
      <c r="D18" s="1">
        <v>0.02</v>
      </c>
      <c r="E18" s="1">
        <v>1.4999999999999999E-2</v>
      </c>
      <c r="F18" s="1">
        <v>1.4999999999999999E-2</v>
      </c>
      <c r="G18" s="1">
        <v>1.4999999999999999E-2</v>
      </c>
      <c r="H18" s="1">
        <v>0.02</v>
      </c>
      <c r="I18" s="1">
        <v>2.75E-2</v>
      </c>
      <c r="J18" s="1">
        <v>0.02</v>
      </c>
    </row>
    <row r="19" spans="1:10" x14ac:dyDescent="0.3">
      <c r="A19" t="s">
        <v>34</v>
      </c>
      <c r="B19" s="1">
        <v>0.02</v>
      </c>
      <c r="C19" s="1">
        <v>0.02</v>
      </c>
      <c r="D19" s="1">
        <v>0.02</v>
      </c>
      <c r="E19" s="1">
        <v>1.4999999999999999E-2</v>
      </c>
      <c r="F19" s="1">
        <v>1.4999999999999999E-2</v>
      </c>
      <c r="G19" s="1">
        <v>1.4999999999999999E-2</v>
      </c>
      <c r="H19" s="1">
        <v>0.02</v>
      </c>
      <c r="I19" s="1">
        <v>2.75E-2</v>
      </c>
      <c r="J19" s="1">
        <v>0.02</v>
      </c>
    </row>
    <row r="20" spans="1:10" x14ac:dyDescent="0.3">
      <c r="A20" t="s">
        <v>35</v>
      </c>
      <c r="B20" s="1">
        <v>0.02</v>
      </c>
      <c r="C20" s="1">
        <v>0.02</v>
      </c>
      <c r="D20" s="1">
        <v>0.02</v>
      </c>
      <c r="E20" s="1">
        <v>1.4999999999999999E-2</v>
      </c>
      <c r="F20" s="1">
        <v>1.4999999999999999E-2</v>
      </c>
      <c r="G20" s="1">
        <v>1.4999999999999999E-2</v>
      </c>
      <c r="H20" s="1">
        <v>0.02</v>
      </c>
      <c r="I20" s="1">
        <v>2.75E-2</v>
      </c>
      <c r="J20" s="1">
        <v>0.02</v>
      </c>
    </row>
    <row r="21" spans="1:10" x14ac:dyDescent="0.3">
      <c r="A21" t="s">
        <v>36</v>
      </c>
      <c r="B21" s="1">
        <v>0.02</v>
      </c>
      <c r="C21" s="1">
        <v>0.02</v>
      </c>
      <c r="D21" s="1">
        <v>0.02</v>
      </c>
      <c r="E21" s="1">
        <v>1.4999999999999999E-2</v>
      </c>
      <c r="F21" s="1">
        <v>1.4999999999999999E-2</v>
      </c>
      <c r="G21" s="1">
        <v>1.4999999999999999E-2</v>
      </c>
      <c r="H21" s="1">
        <v>0.02</v>
      </c>
      <c r="I21" s="1">
        <v>2.75E-2</v>
      </c>
      <c r="J21" s="1">
        <v>0.02</v>
      </c>
    </row>
    <row r="24" spans="1:10" x14ac:dyDescent="0.3">
      <c r="A24" t="s">
        <v>57</v>
      </c>
    </row>
    <row r="25" spans="1:10" x14ac:dyDescent="0.3">
      <c r="A25" t="s">
        <v>18</v>
      </c>
      <c r="B25" s="1">
        <v>2.5000000000000001E-2</v>
      </c>
      <c r="C25" s="1">
        <v>2.5000000000000001E-2</v>
      </c>
      <c r="D25" s="1">
        <v>2.5000000000000001E-2</v>
      </c>
      <c r="E25" s="1">
        <v>1.4999999999999999E-2</v>
      </c>
      <c r="F25" s="1">
        <v>1.4999999999999999E-2</v>
      </c>
      <c r="G25" s="1">
        <v>1.4999999999999999E-2</v>
      </c>
      <c r="H25" s="1">
        <v>2.5000000000000001E-2</v>
      </c>
      <c r="I25" s="1">
        <v>3.5000000000000003E-2</v>
      </c>
      <c r="J25" s="1">
        <v>0.05</v>
      </c>
    </row>
    <row r="26" spans="1:10" x14ac:dyDescent="0.3">
      <c r="A26" t="s">
        <v>19</v>
      </c>
      <c r="B26" s="1">
        <v>2.5000000000000001E-2</v>
      </c>
      <c r="C26" s="1">
        <v>2.5000000000000001E-2</v>
      </c>
      <c r="D26" s="1">
        <v>2.5000000000000001E-2</v>
      </c>
      <c r="E26" s="1">
        <v>1.4999999999999999E-2</v>
      </c>
      <c r="F26" s="1">
        <v>1.4999999999999999E-2</v>
      </c>
      <c r="G26" s="1">
        <v>1.4999999999999999E-2</v>
      </c>
      <c r="H26" s="1">
        <v>2.5000000000000001E-2</v>
      </c>
      <c r="I26" s="1">
        <v>3.5000000000000003E-2</v>
      </c>
      <c r="J26" s="1">
        <v>0.05</v>
      </c>
    </row>
    <row r="27" spans="1:10" x14ac:dyDescent="0.3">
      <c r="A27" t="s">
        <v>20</v>
      </c>
      <c r="B27" s="1">
        <v>2.5000000000000001E-2</v>
      </c>
      <c r="C27" s="1">
        <v>2.5000000000000001E-2</v>
      </c>
      <c r="D27" s="1">
        <v>2.5000000000000001E-2</v>
      </c>
      <c r="E27" s="1">
        <v>1.4999999999999999E-2</v>
      </c>
      <c r="F27" s="1">
        <v>1.4999999999999999E-2</v>
      </c>
      <c r="G27" s="1">
        <v>1.4999999999999999E-2</v>
      </c>
      <c r="H27" s="1">
        <v>2.5000000000000001E-2</v>
      </c>
      <c r="I27" s="1">
        <v>3.5000000000000003E-2</v>
      </c>
      <c r="J27" s="1">
        <v>0.05</v>
      </c>
    </row>
    <row r="28" spans="1:10" x14ac:dyDescent="0.3">
      <c r="A28" t="s">
        <v>21</v>
      </c>
      <c r="B28" s="1">
        <v>2.5000000000000001E-2</v>
      </c>
      <c r="C28" s="1">
        <v>2.5000000000000001E-2</v>
      </c>
      <c r="D28" s="1">
        <v>2.5000000000000001E-2</v>
      </c>
      <c r="E28" s="1">
        <v>1.4999999999999999E-2</v>
      </c>
      <c r="F28" s="1">
        <v>1.4999999999999999E-2</v>
      </c>
      <c r="G28" s="1">
        <v>1.4999999999999999E-2</v>
      </c>
      <c r="H28" s="1">
        <v>2.5000000000000001E-2</v>
      </c>
      <c r="I28" s="1">
        <v>3.5000000000000003E-2</v>
      </c>
      <c r="J28" s="1">
        <v>0.05</v>
      </c>
    </row>
    <row r="29" spans="1:10" x14ac:dyDescent="0.3">
      <c r="A29" t="s">
        <v>22</v>
      </c>
      <c r="B29" s="1">
        <v>2.5000000000000001E-2</v>
      </c>
      <c r="C29" s="1">
        <v>2.5000000000000001E-2</v>
      </c>
      <c r="D29" s="1">
        <v>2.5000000000000001E-2</v>
      </c>
      <c r="E29" s="1">
        <v>1.4999999999999999E-2</v>
      </c>
      <c r="F29" s="1">
        <v>1.4999999999999999E-2</v>
      </c>
      <c r="G29" s="1">
        <v>1.4999999999999999E-2</v>
      </c>
      <c r="H29" s="1">
        <v>2.5000000000000001E-2</v>
      </c>
      <c r="I29" s="1">
        <v>3.5000000000000003E-2</v>
      </c>
      <c r="J29" s="1">
        <v>0.05</v>
      </c>
    </row>
    <row r="30" spans="1:10" x14ac:dyDescent="0.3">
      <c r="A30" t="s">
        <v>23</v>
      </c>
      <c r="B30" s="1">
        <v>2.5000000000000001E-2</v>
      </c>
      <c r="C30" s="1">
        <v>2.5000000000000001E-2</v>
      </c>
      <c r="D30" s="1">
        <v>2.5000000000000001E-2</v>
      </c>
      <c r="E30" s="1">
        <v>1.4999999999999999E-2</v>
      </c>
      <c r="F30" s="1">
        <v>1.4999999999999999E-2</v>
      </c>
      <c r="G30" s="1">
        <v>1.4999999999999999E-2</v>
      </c>
      <c r="H30" s="1">
        <v>2.5000000000000001E-2</v>
      </c>
      <c r="I30" s="1">
        <v>3.5000000000000003E-2</v>
      </c>
      <c r="J30" s="1">
        <v>0.05</v>
      </c>
    </row>
    <row r="31" spans="1:10" x14ac:dyDescent="0.3">
      <c r="A31" t="s">
        <v>24</v>
      </c>
      <c r="B31" s="1">
        <v>2.5000000000000001E-2</v>
      </c>
      <c r="C31" s="1">
        <v>2.5000000000000001E-2</v>
      </c>
      <c r="D31" s="1">
        <v>2.5000000000000001E-2</v>
      </c>
      <c r="E31" s="1">
        <v>1.4999999999999999E-2</v>
      </c>
      <c r="F31" s="1">
        <v>1.4999999999999999E-2</v>
      </c>
      <c r="G31" s="1">
        <v>1.4999999999999999E-2</v>
      </c>
      <c r="H31" s="1">
        <v>2.5000000000000001E-2</v>
      </c>
      <c r="I31" s="1">
        <v>3.5000000000000003E-2</v>
      </c>
      <c r="J31" s="1">
        <v>0.05</v>
      </c>
    </row>
    <row r="32" spans="1:10" x14ac:dyDescent="0.3">
      <c r="A32" t="s">
        <v>25</v>
      </c>
      <c r="B32" s="1">
        <v>2.5000000000000001E-2</v>
      </c>
      <c r="C32" s="1">
        <v>2.5000000000000001E-2</v>
      </c>
      <c r="D32" s="1">
        <v>2.5000000000000001E-2</v>
      </c>
      <c r="E32" s="1">
        <v>1.4999999999999999E-2</v>
      </c>
      <c r="F32" s="1">
        <v>1.4999999999999999E-2</v>
      </c>
      <c r="G32" s="1">
        <v>1.4999999999999999E-2</v>
      </c>
      <c r="H32" s="1">
        <v>2.5000000000000001E-2</v>
      </c>
      <c r="I32" s="1">
        <v>3.5000000000000003E-2</v>
      </c>
      <c r="J32" s="1">
        <v>0.05</v>
      </c>
    </row>
    <row r="33" spans="1:10" x14ac:dyDescent="0.3">
      <c r="A33" t="s">
        <v>26</v>
      </c>
      <c r="B33" s="1">
        <v>2.5000000000000001E-2</v>
      </c>
      <c r="C33" s="1">
        <v>2.5000000000000001E-2</v>
      </c>
      <c r="D33" s="1">
        <v>2.5000000000000001E-2</v>
      </c>
      <c r="E33" s="1">
        <v>1.4999999999999999E-2</v>
      </c>
      <c r="F33" s="1">
        <v>1.4999999999999999E-2</v>
      </c>
      <c r="G33" s="1">
        <v>1.4999999999999999E-2</v>
      </c>
      <c r="H33" s="1">
        <v>2.5000000000000001E-2</v>
      </c>
      <c r="I33" s="1">
        <v>3.5000000000000003E-2</v>
      </c>
      <c r="J33" s="1">
        <v>0.05</v>
      </c>
    </row>
    <row r="34" spans="1:10" x14ac:dyDescent="0.3">
      <c r="A34" t="s">
        <v>27</v>
      </c>
      <c r="B34" s="1">
        <v>2.5000000000000001E-2</v>
      </c>
      <c r="C34" s="1">
        <v>2.5000000000000001E-2</v>
      </c>
      <c r="D34" s="1">
        <v>2.5000000000000001E-2</v>
      </c>
      <c r="E34" s="1">
        <v>1.4999999999999999E-2</v>
      </c>
      <c r="F34" s="1">
        <v>1.4999999999999999E-2</v>
      </c>
      <c r="G34" s="1">
        <v>1.4999999999999999E-2</v>
      </c>
      <c r="H34" s="1">
        <v>2.5000000000000001E-2</v>
      </c>
      <c r="I34" s="1">
        <v>3.5000000000000003E-2</v>
      </c>
      <c r="J34" s="1">
        <v>0.05</v>
      </c>
    </row>
    <row r="35" spans="1:10" x14ac:dyDescent="0.3">
      <c r="A35" t="s">
        <v>28</v>
      </c>
      <c r="B35" s="1">
        <v>2.5000000000000001E-2</v>
      </c>
      <c r="C35" s="1">
        <v>2.5000000000000001E-2</v>
      </c>
      <c r="D35" s="1">
        <v>2.5000000000000001E-2</v>
      </c>
      <c r="E35" s="1">
        <v>1.4999999999999999E-2</v>
      </c>
      <c r="F35" s="1">
        <v>1.4999999999999999E-2</v>
      </c>
      <c r="G35" s="1">
        <v>1.4999999999999999E-2</v>
      </c>
      <c r="H35" s="1">
        <v>2.5000000000000001E-2</v>
      </c>
      <c r="I35" s="1">
        <v>3.5000000000000003E-2</v>
      </c>
      <c r="J35" s="1">
        <v>0.05</v>
      </c>
    </row>
    <row r="36" spans="1:10" x14ac:dyDescent="0.3">
      <c r="A36" t="s">
        <v>29</v>
      </c>
      <c r="B36" s="1">
        <v>2.5000000000000001E-2</v>
      </c>
      <c r="C36" s="1">
        <v>2.5000000000000001E-2</v>
      </c>
      <c r="D36" s="1">
        <v>2.5000000000000001E-2</v>
      </c>
      <c r="E36" s="1">
        <v>1.4999999999999999E-2</v>
      </c>
      <c r="F36" s="1">
        <v>1.4999999999999999E-2</v>
      </c>
      <c r="G36" s="1">
        <v>1.4999999999999999E-2</v>
      </c>
      <c r="H36" s="1">
        <v>2.5000000000000001E-2</v>
      </c>
      <c r="I36" s="1">
        <v>3.5000000000000003E-2</v>
      </c>
      <c r="J36" s="1">
        <v>0.05</v>
      </c>
    </row>
    <row r="37" spans="1:10" x14ac:dyDescent="0.3">
      <c r="A37" t="s">
        <v>30</v>
      </c>
      <c r="B37" s="1">
        <v>2.5000000000000001E-2</v>
      </c>
      <c r="C37" s="1">
        <v>2.5000000000000001E-2</v>
      </c>
      <c r="D37" s="1">
        <v>2.5000000000000001E-2</v>
      </c>
      <c r="E37" s="1">
        <v>1.4999999999999999E-2</v>
      </c>
      <c r="F37" s="1">
        <v>1.4999999999999999E-2</v>
      </c>
      <c r="G37" s="1">
        <v>1.4999999999999999E-2</v>
      </c>
      <c r="H37" s="1">
        <v>2.5000000000000001E-2</v>
      </c>
      <c r="I37" s="1">
        <v>3.5000000000000003E-2</v>
      </c>
      <c r="J37" s="1">
        <v>0.05</v>
      </c>
    </row>
    <row r="38" spans="1:10" x14ac:dyDescent="0.3">
      <c r="A38" t="s">
        <v>31</v>
      </c>
      <c r="B38" s="1">
        <v>2.5000000000000001E-2</v>
      </c>
      <c r="C38" s="1">
        <v>2.5000000000000001E-2</v>
      </c>
      <c r="D38" s="1">
        <v>2.5000000000000001E-2</v>
      </c>
      <c r="E38" s="1">
        <v>1.4999999999999999E-2</v>
      </c>
      <c r="F38" s="1">
        <v>1.4999999999999999E-2</v>
      </c>
      <c r="G38" s="1">
        <v>1.4999999999999999E-2</v>
      </c>
      <c r="H38" s="1">
        <v>2.5000000000000001E-2</v>
      </c>
      <c r="I38" s="1">
        <v>3.5000000000000003E-2</v>
      </c>
      <c r="J38" s="1">
        <v>0.05</v>
      </c>
    </row>
    <row r="39" spans="1:10" x14ac:dyDescent="0.3">
      <c r="A39" t="s">
        <v>32</v>
      </c>
      <c r="B39" s="1">
        <v>2.5000000000000001E-2</v>
      </c>
      <c r="C39" s="1">
        <v>2.5000000000000001E-2</v>
      </c>
      <c r="D39" s="1">
        <v>2.5000000000000001E-2</v>
      </c>
      <c r="E39" s="1">
        <v>1.4999999999999999E-2</v>
      </c>
      <c r="F39" s="1">
        <v>1.4999999999999999E-2</v>
      </c>
      <c r="G39" s="1">
        <v>1.4999999999999999E-2</v>
      </c>
      <c r="H39" s="1">
        <v>2.5000000000000001E-2</v>
      </c>
      <c r="I39" s="1">
        <v>3.5000000000000003E-2</v>
      </c>
      <c r="J39" s="1">
        <v>0.05</v>
      </c>
    </row>
    <row r="40" spans="1:10" x14ac:dyDescent="0.3">
      <c r="A40" t="s">
        <v>33</v>
      </c>
      <c r="B40" s="1">
        <v>2.5000000000000001E-2</v>
      </c>
      <c r="C40" s="1">
        <v>2.5000000000000001E-2</v>
      </c>
      <c r="D40" s="1">
        <v>2.5000000000000001E-2</v>
      </c>
      <c r="E40" s="1">
        <v>1.4999999999999999E-2</v>
      </c>
      <c r="F40" s="1">
        <v>1.4999999999999999E-2</v>
      </c>
      <c r="G40" s="1">
        <v>1.4999999999999999E-2</v>
      </c>
      <c r="H40" s="1">
        <v>2.5000000000000001E-2</v>
      </c>
      <c r="I40" s="1">
        <v>3.5000000000000003E-2</v>
      </c>
      <c r="J40" s="1">
        <v>0.05</v>
      </c>
    </row>
    <row r="41" spans="1:10" x14ac:dyDescent="0.3">
      <c r="A41" t="s">
        <v>34</v>
      </c>
      <c r="B41" s="1">
        <v>2.5000000000000001E-2</v>
      </c>
      <c r="C41" s="1">
        <v>2.5000000000000001E-2</v>
      </c>
      <c r="D41" s="1">
        <v>2.5000000000000001E-2</v>
      </c>
      <c r="E41" s="1">
        <v>1.4999999999999999E-2</v>
      </c>
      <c r="F41" s="1">
        <v>1.4999999999999999E-2</v>
      </c>
      <c r="G41" s="1">
        <v>1.4999999999999999E-2</v>
      </c>
      <c r="H41" s="1">
        <v>2.5000000000000001E-2</v>
      </c>
      <c r="I41" s="1">
        <v>3.5000000000000003E-2</v>
      </c>
      <c r="J41" s="1">
        <v>0.05</v>
      </c>
    </row>
    <row r="42" spans="1:10" x14ac:dyDescent="0.3">
      <c r="A42" t="s">
        <v>35</v>
      </c>
      <c r="B42" s="1">
        <v>2.5000000000000001E-2</v>
      </c>
      <c r="C42" s="1">
        <v>2.5000000000000001E-2</v>
      </c>
      <c r="D42" s="1">
        <v>2.5000000000000001E-2</v>
      </c>
      <c r="E42" s="1">
        <v>1.4999999999999999E-2</v>
      </c>
      <c r="F42" s="1">
        <v>1.4999999999999999E-2</v>
      </c>
      <c r="G42" s="1">
        <v>1.4999999999999999E-2</v>
      </c>
      <c r="H42" s="1">
        <v>2.5000000000000001E-2</v>
      </c>
      <c r="I42" s="1">
        <v>3.5000000000000003E-2</v>
      </c>
      <c r="J42" s="1">
        <v>0.05</v>
      </c>
    </row>
    <row r="43" spans="1:10" x14ac:dyDescent="0.3">
      <c r="A43" t="s">
        <v>36</v>
      </c>
      <c r="B43" s="1">
        <v>2.5000000000000001E-2</v>
      </c>
      <c r="C43" s="1">
        <v>2.5000000000000001E-2</v>
      </c>
      <c r="D43" s="1">
        <v>2.5000000000000001E-2</v>
      </c>
      <c r="E43" s="1">
        <v>1.4999999999999999E-2</v>
      </c>
      <c r="F43" s="1">
        <v>1.4999999999999999E-2</v>
      </c>
      <c r="G43" s="1">
        <v>1.4999999999999999E-2</v>
      </c>
      <c r="H43" s="1">
        <v>2.5000000000000001E-2</v>
      </c>
      <c r="I43" s="1">
        <v>3.5000000000000003E-2</v>
      </c>
      <c r="J43" s="1">
        <v>0.05</v>
      </c>
    </row>
    <row r="46" spans="1:10" x14ac:dyDescent="0.3">
      <c r="A46" t="s">
        <v>58</v>
      </c>
    </row>
    <row r="47" spans="1:10" x14ac:dyDescent="0.3">
      <c r="A47" t="s">
        <v>37</v>
      </c>
      <c r="B47" s="2">
        <v>0.05</v>
      </c>
      <c r="C47" s="2"/>
    </row>
    <row r="48" spans="1:10" x14ac:dyDescent="0.3">
      <c r="A48" t="s">
        <v>38</v>
      </c>
      <c r="B48" s="2">
        <v>0.05</v>
      </c>
      <c r="C48" s="2"/>
    </row>
    <row r="49" spans="1:3" x14ac:dyDescent="0.3">
      <c r="A49" t="s">
        <v>39</v>
      </c>
      <c r="B49" s="2">
        <v>0.05</v>
      </c>
      <c r="C49" s="2"/>
    </row>
    <row r="50" spans="1:3" x14ac:dyDescent="0.3">
      <c r="A50" t="s">
        <v>40</v>
      </c>
      <c r="B50" s="2">
        <v>0.15</v>
      </c>
      <c r="C50" s="2"/>
    </row>
    <row r="51" spans="1:3" x14ac:dyDescent="0.3">
      <c r="A51" t="s">
        <v>41</v>
      </c>
      <c r="B51" s="2">
        <v>0.15</v>
      </c>
      <c r="C51" s="2"/>
    </row>
    <row r="52" spans="1:3" x14ac:dyDescent="0.3">
      <c r="A52" t="s">
        <v>42</v>
      </c>
      <c r="B52" s="2">
        <v>0.14000000000000001</v>
      </c>
      <c r="C52" s="2"/>
    </row>
    <row r="53" spans="1:3" x14ac:dyDescent="0.3">
      <c r="A53" t="s">
        <v>43</v>
      </c>
      <c r="B53" s="2">
        <v>0.05</v>
      </c>
      <c r="C53" s="2"/>
    </row>
    <row r="54" spans="1:3" x14ac:dyDescent="0.3">
      <c r="A54" t="s">
        <v>44</v>
      </c>
      <c r="B54" s="2">
        <v>0.05</v>
      </c>
      <c r="C54" s="2"/>
    </row>
    <row r="55" spans="1:3" x14ac:dyDescent="0.3">
      <c r="A55" t="s">
        <v>45</v>
      </c>
      <c r="B55" s="2">
        <v>0.13</v>
      </c>
      <c r="C55" s="2"/>
    </row>
    <row r="56" spans="1:3" x14ac:dyDescent="0.3">
      <c r="A56" t="s">
        <v>46</v>
      </c>
      <c r="B56" s="2">
        <v>0.15</v>
      </c>
      <c r="C56" s="2"/>
    </row>
    <row r="57" spans="1:3" x14ac:dyDescent="0.3">
      <c r="A57" t="s">
        <v>47</v>
      </c>
      <c r="B57" s="2">
        <v>0.05</v>
      </c>
      <c r="C57" s="3"/>
    </row>
    <row r="58" spans="1:3" x14ac:dyDescent="0.3">
      <c r="A58" t="s">
        <v>48</v>
      </c>
      <c r="B58" s="2">
        <v>0.05</v>
      </c>
      <c r="C58" s="2"/>
    </row>
    <row r="59" spans="1:3" x14ac:dyDescent="0.3">
      <c r="A59" t="s">
        <v>49</v>
      </c>
      <c r="B59" s="2">
        <v>0.05</v>
      </c>
      <c r="C59" s="2"/>
    </row>
    <row r="62" spans="1:3" x14ac:dyDescent="0.3">
      <c r="A62" t="s">
        <v>63</v>
      </c>
    </row>
    <row r="63" spans="1:3" x14ac:dyDescent="0.3">
      <c r="A63" s="4" t="s">
        <v>143</v>
      </c>
    </row>
    <row r="64" spans="1:3" x14ac:dyDescent="0.3">
      <c r="A64" s="69" t="s">
        <v>149</v>
      </c>
      <c r="B64">
        <v>3840</v>
      </c>
    </row>
    <row r="65" spans="1:2" x14ac:dyDescent="0.3">
      <c r="A65" t="s">
        <v>150</v>
      </c>
      <c r="B65">
        <v>3855</v>
      </c>
    </row>
    <row r="66" spans="1:2" x14ac:dyDescent="0.3">
      <c r="A66" t="s">
        <v>151</v>
      </c>
      <c r="B66">
        <v>3855</v>
      </c>
    </row>
    <row r="67" spans="1:2" x14ac:dyDescent="0.3">
      <c r="A67" t="s">
        <v>152</v>
      </c>
      <c r="B67">
        <v>5785</v>
      </c>
    </row>
    <row r="68" spans="1:2" x14ac:dyDescent="0.3">
      <c r="A68" t="s">
        <v>153</v>
      </c>
      <c r="B68">
        <v>5785</v>
      </c>
    </row>
    <row r="69" spans="1:2" x14ac:dyDescent="0.3">
      <c r="A69" t="s">
        <v>64</v>
      </c>
      <c r="B69">
        <v>2375</v>
      </c>
    </row>
    <row r="70" spans="1:2" x14ac:dyDescent="0.3">
      <c r="A70" t="s">
        <v>73</v>
      </c>
      <c r="B70">
        <v>4750</v>
      </c>
    </row>
    <row r="71" spans="1:2" x14ac:dyDescent="0.3">
      <c r="A71" t="s">
        <v>74</v>
      </c>
      <c r="B71">
        <v>4750</v>
      </c>
    </row>
    <row r="72" spans="1:2" x14ac:dyDescent="0.3">
      <c r="A72" t="s">
        <v>154</v>
      </c>
      <c r="B72">
        <v>2400</v>
      </c>
    </row>
    <row r="73" spans="1:2" x14ac:dyDescent="0.3">
      <c r="A73" t="s">
        <v>155</v>
      </c>
      <c r="B73">
        <v>2410</v>
      </c>
    </row>
    <row r="74" spans="1:2" x14ac:dyDescent="0.3">
      <c r="A74" t="s">
        <v>80</v>
      </c>
      <c r="B74">
        <v>965</v>
      </c>
    </row>
    <row r="75" spans="1:2" x14ac:dyDescent="0.3">
      <c r="A75" t="s">
        <v>156</v>
      </c>
      <c r="B75">
        <v>2525</v>
      </c>
    </row>
    <row r="76" spans="1:2" x14ac:dyDescent="0.3">
      <c r="A76" t="s">
        <v>157</v>
      </c>
      <c r="B76">
        <v>2540</v>
      </c>
    </row>
    <row r="77" spans="1:2" x14ac:dyDescent="0.3">
      <c r="A77" t="s">
        <v>138</v>
      </c>
      <c r="B77">
        <v>3555</v>
      </c>
    </row>
    <row r="78" spans="1:2" x14ac:dyDescent="0.3">
      <c r="A78" t="s">
        <v>139</v>
      </c>
      <c r="B78">
        <v>5075</v>
      </c>
    </row>
    <row r="79" spans="1:2" x14ac:dyDescent="0.3">
      <c r="A79" t="s">
        <v>65</v>
      </c>
      <c r="B79">
        <v>2375</v>
      </c>
    </row>
    <row r="80" spans="1:2" x14ac:dyDescent="0.3">
      <c r="A80" t="s">
        <v>75</v>
      </c>
      <c r="B80">
        <v>4750</v>
      </c>
    </row>
    <row r="81" spans="1:2" x14ac:dyDescent="0.3">
      <c r="A81" t="s">
        <v>76</v>
      </c>
      <c r="B81">
        <v>4750</v>
      </c>
    </row>
    <row r="82" spans="1:2" x14ac:dyDescent="0.3">
      <c r="A82" t="s">
        <v>77</v>
      </c>
      <c r="B82">
        <v>1900</v>
      </c>
    </row>
    <row r="83" spans="1:2" x14ac:dyDescent="0.3">
      <c r="A83" t="s">
        <v>78</v>
      </c>
      <c r="B83">
        <v>2850</v>
      </c>
    </row>
    <row r="84" spans="1:2" x14ac:dyDescent="0.3">
      <c r="A84" t="s">
        <v>66</v>
      </c>
      <c r="B84">
        <v>2850</v>
      </c>
    </row>
    <row r="85" spans="1:2" x14ac:dyDescent="0.3">
      <c r="A85" t="s">
        <v>145</v>
      </c>
      <c r="B85">
        <v>3800</v>
      </c>
    </row>
    <row r="86" spans="1:2" x14ac:dyDescent="0.3">
      <c r="A86" t="s">
        <v>146</v>
      </c>
      <c r="B86">
        <v>3800</v>
      </c>
    </row>
  </sheetData>
  <sheetProtection selectLockedCells="1" selectUnlockedCells="1"/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9F4588BDD97349A1490D62F59517D8" ma:contentTypeVersion="12" ma:contentTypeDescription="Create a new document." ma:contentTypeScope="" ma:versionID="8334c65e3bf35876a164c0e991812d54">
  <xsd:schema xmlns:xsd="http://www.w3.org/2001/XMLSchema" xmlns:xs="http://www.w3.org/2001/XMLSchema" xmlns:p="http://schemas.microsoft.com/office/2006/metadata/properties" xmlns:ns2="1ccd4f78-d8ef-4cb9-9512-b24918fd8e77" xmlns:ns3="a6834b56-1118-47f3-8205-85fc36ee4701" targetNamespace="http://schemas.microsoft.com/office/2006/metadata/properties" ma:root="true" ma:fieldsID="45267f44997b901a516ee2a3f74e86df" ns2:_="" ns3:_="">
    <xsd:import namespace="1ccd4f78-d8ef-4cb9-9512-b24918fd8e77"/>
    <xsd:import namespace="a6834b56-1118-47f3-8205-85fc36ee47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d4f78-d8ef-4cb9-9512-b24918fd8e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834b56-1118-47f3-8205-85fc36ee470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72CF19-0643-4BD1-94ED-4C89CCF409F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6834b56-1118-47f3-8205-85fc36ee4701"/>
    <ds:schemaRef ds:uri="1ccd4f78-d8ef-4cb9-9512-b24918fd8e7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DBED627-B9AE-45F2-AA31-45923159A7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E0BE57-CF9F-4BD4-80C9-A211ADAD2E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cd4f78-d8ef-4cb9-9512-b24918fd8e77"/>
    <ds:schemaRef ds:uri="a6834b56-1118-47f3-8205-85fc36ee47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Admin Fee Remittances</vt:lpstr>
      <vt:lpstr>Sheet3</vt:lpstr>
      <vt:lpstr>Sheet4</vt:lpstr>
      <vt:lpstr>Budget</vt:lpstr>
      <vt:lpstr>Budgets</vt:lpstr>
      <vt:lpstr>Caps</vt:lpstr>
      <vt:lpstr>CAPSRATES</vt:lpstr>
      <vt:lpstr>Digital</vt:lpstr>
      <vt:lpstr>firstremit</vt:lpstr>
      <vt:lpstr>Guild</vt:lpstr>
      <vt:lpstr>GuildOpt</vt:lpstr>
      <vt:lpstr>Guilds</vt:lpstr>
      <vt:lpstr>length</vt:lpstr>
      <vt:lpstr>Member</vt:lpstr>
      <vt:lpstr>Members</vt:lpstr>
      <vt:lpstr>ProductionType</vt:lpstr>
      <vt:lpstr>Province</vt:lpstr>
      <vt:lpstr>Provinces</vt:lpstr>
      <vt:lpstr>Reshoots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Postin;Tracy Holloway</dc:creator>
  <cp:lastModifiedBy>Tracy Holloway</cp:lastModifiedBy>
  <cp:lastPrinted>2018-10-05T15:57:44Z</cp:lastPrinted>
  <dcterms:created xsi:type="dcterms:W3CDTF">2018-05-16T15:29:49Z</dcterms:created>
  <dcterms:modified xsi:type="dcterms:W3CDTF">2025-10-01T17:28:54Z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0x010100D89F4588BDD97349A1490D62F59517D8</vt:lpwstr>
  </property>
</Properties>
</file>